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6" yWindow="216" windowWidth="8736" windowHeight="8856" activeTab="6"/>
  </bookViews>
  <sheets>
    <sheet name="説明" sheetId="1" r:id="rId1"/>
    <sheet name="取扱説明" sheetId="2" r:id="rId2"/>
    <sheet name="☆登録touroku" sheetId="3" r:id="rId3"/>
    <sheet name="★運営カードcard" sheetId="4" r:id="rId4"/>
    <sheet name="進行表shinko" sheetId="5" r:id="rId5"/>
    <sheet name="▲成績表seiseki" sheetId="6" r:id="rId6"/>
    <sheet name="★(空欄)成績表seiseki" sheetId="7" r:id="rId7"/>
  </sheets>
  <definedNames>
    <definedName name="_xlnm.Print_Area" localSheetId="5">'▲成績表seiseki'!$B$6:$AO$41</definedName>
    <definedName name="_xlnm.Print_Area" localSheetId="6">'★(空欄)成績表seiseki'!$B$6:$AO$41</definedName>
    <definedName name="_xlnm.Print_Area" localSheetId="4">'進行表shinko'!$B$11:$J$46</definedName>
    <definedName name="_xlnm.Print_Titles" localSheetId="4">'進行表shinko'!$6:$10</definedName>
    <definedName name="チームA">'☆登録touroku'!$C$21:$C$28</definedName>
    <definedName name="チームB">'☆登録touroku'!$E$21:$E$28</definedName>
  </definedNames>
  <calcPr fullCalcOnLoad="1"/>
</workbook>
</file>

<file path=xl/sharedStrings.xml><?xml version="1.0" encoding="utf-8"?>
<sst xmlns="http://schemas.openxmlformats.org/spreadsheetml/2006/main" count="450" uniqueCount="160">
  <si>
    <t>於</t>
  </si>
  <si>
    <t>MVP</t>
  </si>
  <si>
    <t>VP</t>
  </si>
  <si>
    <t>HR</t>
  </si>
  <si>
    <t>W</t>
  </si>
  <si>
    <t>L</t>
  </si>
  <si>
    <t>負点</t>
  </si>
  <si>
    <t>失点</t>
  </si>
  <si>
    <t>R</t>
  </si>
  <si>
    <t>No.</t>
  </si>
  <si>
    <t>レフリー</t>
  </si>
  <si>
    <t>HR</t>
  </si>
  <si>
    <t>1節</t>
  </si>
  <si>
    <t>2節</t>
  </si>
  <si>
    <t>3節</t>
  </si>
  <si>
    <t>4節</t>
  </si>
  <si>
    <t>5節</t>
  </si>
  <si>
    <t>6節</t>
  </si>
  <si>
    <t>7節</t>
  </si>
  <si>
    <t>１－１</t>
  </si>
  <si>
    <t>１－２</t>
  </si>
  <si>
    <t>１－３</t>
  </si>
  <si>
    <t>１－４</t>
  </si>
  <si>
    <t>１－７</t>
  </si>
  <si>
    <t>１－６</t>
  </si>
  <si>
    <t>１－５</t>
  </si>
  <si>
    <t>７－５</t>
  </si>
  <si>
    <t>７－６</t>
  </si>
  <si>
    <t>７－７</t>
  </si>
  <si>
    <t>７－４</t>
  </si>
  <si>
    <t>７－３</t>
  </si>
  <si>
    <t>７－２</t>
  </si>
  <si>
    <t>７－１</t>
  </si>
  <si>
    <t>６－５</t>
  </si>
  <si>
    <t>６－６</t>
  </si>
  <si>
    <t>６－７</t>
  </si>
  <si>
    <t>６－４</t>
  </si>
  <si>
    <t>６－３</t>
  </si>
  <si>
    <t>６－２</t>
  </si>
  <si>
    <t>６－１</t>
  </si>
  <si>
    <t>５－５</t>
  </si>
  <si>
    <t>５－６</t>
  </si>
  <si>
    <t>５－７</t>
  </si>
  <si>
    <t>５－４</t>
  </si>
  <si>
    <t>５－３</t>
  </si>
  <si>
    <t>５－２</t>
  </si>
  <si>
    <t>５－１</t>
  </si>
  <si>
    <t>４－５</t>
  </si>
  <si>
    <t>４－６</t>
  </si>
  <si>
    <t>４－７</t>
  </si>
  <si>
    <t>４－４</t>
  </si>
  <si>
    <t>４－３</t>
  </si>
  <si>
    <t>４－２</t>
  </si>
  <si>
    <t>４－１</t>
  </si>
  <si>
    <t>３－５</t>
  </si>
  <si>
    <t>３－６</t>
  </si>
  <si>
    <t>３－７</t>
  </si>
  <si>
    <t>３－４</t>
  </si>
  <si>
    <t>３－３</t>
  </si>
  <si>
    <t>３－２</t>
  </si>
  <si>
    <t>３－１</t>
  </si>
  <si>
    <t>２－５</t>
  </si>
  <si>
    <t>２－６</t>
  </si>
  <si>
    <t>２－７</t>
  </si>
  <si>
    <t>２－４</t>
  </si>
  <si>
    <t>２－３</t>
  </si>
  <si>
    <t>２－２</t>
  </si>
  <si>
    <t>２－１</t>
  </si>
  <si>
    <t>W</t>
  </si>
  <si>
    <t>L</t>
  </si>
  <si>
    <t>R</t>
  </si>
  <si>
    <t>チーム名</t>
  </si>
  <si>
    <t>①　total表のシートの下のほうにある所にチーム名・選手名を記入する</t>
  </si>
  <si>
    <t>②　運営表はプリントアウトして一定の大きさに切って使ってください。</t>
  </si>
  <si>
    <t>③　試合開始後は、進行表のシートに結果を入力すれば計算等はすべてしてくれます。</t>
  </si>
  <si>
    <t>　　　※）　ただしｗの半角全角を間違えないようにして記入してください。</t>
  </si>
  <si>
    <t>④　HR・MVP等は最終total表に直接記入してください。</t>
  </si>
  <si>
    <t>勝</t>
  </si>
  <si>
    <t>選手1</t>
  </si>
  <si>
    <t>選手2</t>
  </si>
  <si>
    <t>選手3</t>
  </si>
  <si>
    <t>選手4</t>
  </si>
  <si>
    <t>選手5</t>
  </si>
  <si>
    <t>選手6</t>
  </si>
  <si>
    <t>選手7</t>
  </si>
  <si>
    <t>チームリスト</t>
  </si>
  <si>
    <t>大阪</t>
  </si>
  <si>
    <t>京都</t>
  </si>
  <si>
    <t>兵庫</t>
  </si>
  <si>
    <t>滋賀</t>
  </si>
  <si>
    <t>奈良</t>
  </si>
  <si>
    <t>和歌山</t>
  </si>
  <si>
    <t>三重</t>
  </si>
  <si>
    <t>岐阜</t>
  </si>
  <si>
    <t>愛知</t>
  </si>
  <si>
    <t>チーム名は、セルを選択後▼が表示されてから、"Alt+↓"で</t>
  </si>
  <si>
    <t>チーム名は直接入力もできますが、今後も使うようであれば、</t>
  </si>
  <si>
    <t>対抗戦名を入力して下さい。</t>
  </si>
  <si>
    <t>対抗戦名</t>
  </si>
  <si>
    <t>点</t>
  </si>
  <si>
    <t>選手名</t>
  </si>
  <si>
    <t>選手名</t>
  </si>
  <si>
    <t>開催日</t>
  </si>
  <si>
    <t>会　場</t>
  </si>
  <si>
    <t>勝ゲーム点</t>
  </si>
  <si>
    <r>
      <t>点</t>
    </r>
    <r>
      <rPr>
        <sz val="10"/>
        <rFont val="ＭＳ Ｐゴシック"/>
        <family val="3"/>
      </rPr>
      <t>（240点以下）</t>
    </r>
  </si>
  <si>
    <t>試合の進行に関する入力は、このシートのみで行ってください。</t>
  </si>
  <si>
    <t>得点</t>
  </si>
  <si>
    <t>得点欄に、勝者は半角大文字でW、敗者は半角数字で負点を入力して下さい。</t>
  </si>
  <si>
    <t>その他の欄は自動で更新されます。</t>
  </si>
  <si>
    <t>このシートは、左下のHRチェック、および右上のMVP、VP、HRの各賞対象者のみ入力して下さい。</t>
  </si>
  <si>
    <t>　表示されるリストから、↑↓キーで選択しEnterキーで決定して下さい。</t>
  </si>
  <si>
    <t>左下のHRチェックは、選手名以下のセルを選択後▼が表示されてから、"Alt+↓"で表示されるリストから、↑↓キーで選択しEnterキーで決定して下さい。</t>
  </si>
  <si>
    <t>　下の「チームリスト」のB45以下の列に登録しておくと便利です。</t>
  </si>
  <si>
    <t>HRの得点は、直接入力して下さい。</t>
  </si>
  <si>
    <t>右上のMVP、VP、HRの各賞対象者を直接入力して下さい。</t>
  </si>
  <si>
    <t>登録</t>
  </si>
  <si>
    <t>◆</t>
  </si>
  <si>
    <t>【取扱説明】</t>
  </si>
  <si>
    <t>◆</t>
  </si>
  <si>
    <t>進行表</t>
  </si>
  <si>
    <t>運営カード</t>
  </si>
  <si>
    <t>成績表</t>
  </si>
  <si>
    <t>まずはじめに、登録シートの表内の白抜きの欄を入力してください。</t>
  </si>
  <si>
    <t>　（対抗戦名、開催日、会場、勝ちゲーム点、各チーム名と選手名）</t>
  </si>
  <si>
    <t>勝者は半角大文字のW、敗者は得点</t>
  </si>
  <si>
    <t>運営カードシートで運営カードを印刷してください。</t>
  </si>
  <si>
    <t>終了した試合の運営カードから、進行表シートに試合結果を入力して下さい。</t>
  </si>
  <si>
    <t>ただし、HRは、成績表の左下欄に入力してください。</t>
  </si>
  <si>
    <t>対戦結果等は成績表シートに自動で入力されます。</t>
  </si>
  <si>
    <r>
      <t>各選手の</t>
    </r>
    <r>
      <rPr>
        <sz val="11"/>
        <color indexed="10"/>
        <rFont val="ＭＳ Ｐゴシック"/>
        <family val="3"/>
      </rPr>
      <t>HRはシート左下の欄に入力</t>
    </r>
    <r>
      <rPr>
        <sz val="11"/>
        <rFont val="ＭＳ Ｐゴシック"/>
        <family val="3"/>
      </rPr>
      <t>してください。</t>
    </r>
  </si>
  <si>
    <r>
      <t>また、</t>
    </r>
    <r>
      <rPr>
        <sz val="11"/>
        <color indexed="10"/>
        <rFont val="ＭＳ Ｐゴシック"/>
        <family val="3"/>
      </rPr>
      <t>MVP、VP、HRの各賞対象者を右上の欄に入力</t>
    </r>
    <r>
      <rPr>
        <sz val="11"/>
        <rFont val="ＭＳ Ｐゴシック"/>
        <family val="3"/>
      </rPr>
      <t>してください。</t>
    </r>
  </si>
  <si>
    <t>total point</t>
  </si>
  <si>
    <t>Total Point</t>
  </si>
  <si>
    <t>持点</t>
  </si>
  <si>
    <t>total point</t>
  </si>
  <si>
    <t>A6またはハガキサイズで印刷されます。</t>
  </si>
  <si>
    <t>奈良</t>
  </si>
  <si>
    <t>チームAと1～7、チームBと一～七を入力して下さい。</t>
  </si>
  <si>
    <t>山田晃司</t>
  </si>
  <si>
    <t>岩本剛</t>
  </si>
  <si>
    <t>白戸玲人</t>
  </si>
  <si>
    <t>斎藤裕児</t>
  </si>
  <si>
    <t>吉向翔平</t>
  </si>
  <si>
    <t>長谷川進</t>
  </si>
  <si>
    <t>白戸恭子</t>
  </si>
  <si>
    <t>和歌山</t>
  </si>
  <si>
    <t>杉本博章</t>
  </si>
  <si>
    <t>和田宗一郎</t>
  </si>
  <si>
    <t>末岡修</t>
  </si>
  <si>
    <t>中本雅大</t>
  </si>
  <si>
    <t>上村宏司</t>
  </si>
  <si>
    <t>辻本遼太</t>
  </si>
  <si>
    <t>松房ゆかり</t>
  </si>
  <si>
    <t>キングスポット</t>
  </si>
  <si>
    <t>第17回　和奈対抗戦</t>
  </si>
  <si>
    <t>末岡修</t>
  </si>
  <si>
    <t>中本雅大</t>
  </si>
  <si>
    <t>W</t>
  </si>
  <si>
    <t>中本雅大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</si>
</sst>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㐀"/>
    <numFmt numFmtId="183" formatCode="0;_瀀"/>
  </numFmts>
  <fonts count="65">
    <font>
      <sz val="11"/>
      <name val="ＭＳ Ｐゴシック"/>
      <family val="3"/>
    </font>
    <font>
      <sz val="6"/>
      <name val="ＭＳ Ｐゴシック"/>
      <family val="3"/>
    </font>
    <font>
      <sz val="18"/>
      <name val="ＭＳ Ｐゴシック"/>
      <family val="3"/>
    </font>
    <font>
      <sz val="12"/>
      <name val="ＭＳ Ｐゴシック"/>
      <family val="3"/>
    </font>
    <font>
      <sz val="16"/>
      <name val="ＭＳ Ｐゴシック"/>
      <family val="3"/>
    </font>
    <font>
      <sz val="14"/>
      <name val="ＭＳ Ｐゴシック"/>
      <family val="3"/>
    </font>
    <font>
      <b/>
      <sz val="11"/>
      <name val="ＭＳ Ｐゴシック"/>
      <family val="3"/>
    </font>
    <font>
      <b/>
      <sz val="28"/>
      <name val="HG正楷書体-PRO"/>
      <family val="4"/>
    </font>
    <font>
      <sz val="11"/>
      <color indexed="10"/>
      <name val="ＭＳ Ｐゴシック"/>
      <family val="3"/>
    </font>
    <font>
      <sz val="10"/>
      <name val="ＭＳ Ｐゴシック"/>
      <family val="3"/>
    </font>
    <font>
      <sz val="12"/>
      <color indexed="9"/>
      <name val="ＭＳ Ｐゴシック"/>
      <family val="3"/>
    </font>
    <font>
      <sz val="20"/>
      <name val="ＭＳ Ｐゴシック"/>
      <family val="3"/>
    </font>
    <font>
      <sz val="20"/>
      <color indexed="10"/>
      <name val="ＭＳ Ｐゴシック"/>
      <family val="3"/>
    </font>
    <font>
      <sz val="18"/>
      <color indexed="10"/>
      <name val="ＭＳ Ｐゴシック"/>
      <family val="3"/>
    </font>
    <font>
      <sz val="11"/>
      <name val="HG丸ｺﾞｼｯｸM-PRO"/>
      <family val="3"/>
    </font>
    <font>
      <sz val="11"/>
      <color indexed="10"/>
      <name val="HG丸ｺﾞｼｯｸM-PRO"/>
      <family val="3"/>
    </font>
    <font>
      <sz val="24"/>
      <name val="HG丸ｺﾞｼｯｸM-PRO"/>
      <family val="3"/>
    </font>
    <font>
      <i/>
      <sz val="24"/>
      <name val="HG丸ｺﾞｼｯｸM-PRO"/>
      <family val="3"/>
    </font>
    <font>
      <b/>
      <sz val="20"/>
      <name val="HG丸ｺﾞｼｯｸM-PRO"/>
      <family val="3"/>
    </font>
    <font>
      <b/>
      <sz val="72"/>
      <name val="HG丸ｺﾞｼｯｸM-PRO"/>
      <family val="3"/>
    </font>
    <font>
      <b/>
      <sz val="16"/>
      <name val="HG丸ｺﾞｼｯｸM-PRO"/>
      <family val="3"/>
    </font>
    <font>
      <b/>
      <sz val="28"/>
      <name val="HG丸ｺﾞｼｯｸM-PRO"/>
      <family val="3"/>
    </font>
    <font>
      <sz val="11"/>
      <color indexed="9"/>
      <name val="HG丸ｺﾞｼｯｸM-PRO"/>
      <family val="3"/>
    </font>
    <font>
      <sz val="14"/>
      <name val="HG丸ｺﾞｼｯｸM-PRO"/>
      <family val="3"/>
    </font>
    <font>
      <b/>
      <sz val="12"/>
      <name val="HG丸ｺﾞｼｯｸM-PRO"/>
      <family val="3"/>
    </font>
    <font>
      <sz val="12"/>
      <name val="HG丸ｺﾞｼｯｸM-PRO"/>
      <family val="3"/>
    </font>
    <font>
      <sz val="12"/>
      <color indexed="10"/>
      <name val="ＭＳ Ｐゴシック"/>
      <family val="3"/>
    </font>
    <font>
      <b/>
      <i/>
      <sz val="16"/>
      <color indexed="9"/>
      <name val="Arial"/>
      <family val="2"/>
    </font>
    <font>
      <i/>
      <sz val="12"/>
      <name val="Arial"/>
      <family val="2"/>
    </font>
    <font>
      <b/>
      <sz val="36"/>
      <name val="HG丸ｺﾞｼｯｸM-PRO"/>
      <family val="3"/>
    </font>
    <font>
      <b/>
      <i/>
      <sz val="16"/>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15"/>
        <bgColor indexed="64"/>
      </patternFill>
    </fill>
    <fill>
      <patternFill patternType="solid">
        <fgColor indexed="17"/>
        <bgColor indexed="64"/>
      </patternFill>
    </fill>
    <fill>
      <patternFill patternType="solid">
        <fgColor rgb="FFCCFFCC"/>
        <bgColor indexed="64"/>
      </patternFill>
    </fill>
    <fill>
      <patternFill patternType="solid">
        <fgColor rgb="FFCCFFFF"/>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thin"/>
      <right style="hair"/>
      <top>
        <color indexed="63"/>
      </top>
      <bottom style="thin"/>
    </border>
    <border>
      <left style="hair"/>
      <right style="hair"/>
      <top>
        <color indexed="63"/>
      </top>
      <bottom style="thin"/>
    </border>
    <border>
      <left style="thin"/>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double"/>
      <top style="medium"/>
      <bottom style="thin"/>
    </border>
    <border>
      <left style="medium"/>
      <right style="double"/>
      <top style="thin"/>
      <bottom style="thin"/>
    </border>
    <border>
      <left style="medium"/>
      <right style="double"/>
      <top style="thin"/>
      <bottom style="medium"/>
    </border>
    <border>
      <left style="medium"/>
      <right style="medium"/>
      <top style="medium"/>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
      <left style="hair"/>
      <right style="hair"/>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color indexed="63"/>
      </right>
      <top style="thin"/>
      <bottom style="hair"/>
    </border>
    <border>
      <left style="hair"/>
      <right>
        <color indexed="63"/>
      </right>
      <top style="hair"/>
      <bottom style="hair"/>
    </border>
    <border>
      <left>
        <color indexed="63"/>
      </left>
      <right style="thin"/>
      <top>
        <color indexed="63"/>
      </top>
      <bottom>
        <color indexed="63"/>
      </bottom>
    </border>
    <border>
      <left style="hair"/>
      <right style="hair"/>
      <top>
        <color indexed="63"/>
      </top>
      <bottom style="hair"/>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style="hair"/>
      <top style="medium"/>
      <bottom style="thin"/>
    </border>
    <border>
      <left style="double"/>
      <right style="hair"/>
      <top style="thin"/>
      <bottom style="thin"/>
    </border>
    <border>
      <left style="hair"/>
      <right style="thin"/>
      <top style="thin"/>
      <bottom style="medium"/>
    </border>
    <border>
      <left style="thin"/>
      <right style="hair"/>
      <top style="medium"/>
      <bottom style="thin"/>
    </border>
    <border>
      <left style="hair"/>
      <right style="medium"/>
      <top style="thin"/>
      <bottom style="thin"/>
    </border>
    <border>
      <left style="hair"/>
      <right style="medium"/>
      <top style="thin"/>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hair"/>
      <right style="thin"/>
      <top style="medium"/>
      <bottom style="thin"/>
    </border>
    <border>
      <left style="hair"/>
      <right style="medium"/>
      <top style="medium"/>
      <bottom style="thin"/>
    </border>
    <border>
      <left style="hair"/>
      <right style="thin"/>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hair"/>
    </border>
    <border>
      <left style="medium"/>
      <right style="medium"/>
      <top style="medium"/>
      <bottom style="medium"/>
    </border>
    <border>
      <left style="hair"/>
      <right style="thin"/>
      <top>
        <color indexed="63"/>
      </top>
      <bottom style="hair"/>
    </border>
    <border>
      <left style="hair"/>
      <right style="thin"/>
      <top style="hair"/>
      <bottom>
        <color indexed="63"/>
      </bottom>
    </border>
    <border>
      <left>
        <color indexed="63"/>
      </left>
      <right>
        <color indexed="63"/>
      </right>
      <top style="thin"/>
      <bottom style="mediu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medium"/>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color indexed="63"/>
      </top>
      <bottom>
        <color indexed="63"/>
      </bottom>
    </border>
    <border>
      <left style="hair"/>
      <right style="thin"/>
      <top>
        <color indexed="63"/>
      </top>
      <bottom>
        <color indexed="63"/>
      </bottom>
    </border>
    <border>
      <left style="hair"/>
      <right style="thin"/>
      <top>
        <color indexed="63"/>
      </top>
      <bottom style="thin"/>
    </border>
    <border>
      <left>
        <color indexed="63"/>
      </left>
      <right style="hair"/>
      <top style="hair"/>
      <bottom style="hair"/>
    </border>
    <border>
      <left>
        <color indexed="63"/>
      </left>
      <right style="hair"/>
      <top style="thin"/>
      <bottom style="thin"/>
    </border>
    <border>
      <left>
        <color indexed="63"/>
      </left>
      <right style="hair"/>
      <top style="thin"/>
      <bottom style="hair"/>
    </border>
    <border>
      <left style="thin"/>
      <right style="hair"/>
      <top style="hair"/>
      <bottom>
        <color indexed="63"/>
      </bottom>
    </border>
    <border>
      <left style="hair"/>
      <right style="hair"/>
      <top style="hair"/>
      <bottom>
        <color indexed="63"/>
      </bottom>
    </border>
    <border>
      <left style="thin"/>
      <right style="hair"/>
      <top style="thin"/>
      <bottom>
        <color indexed="63"/>
      </bottom>
    </border>
    <border>
      <left>
        <color indexed="63"/>
      </left>
      <right style="hair"/>
      <top>
        <color indexed="63"/>
      </top>
      <bottom style="hair"/>
    </border>
    <border>
      <left>
        <color indexed="63"/>
      </left>
      <right style="hair"/>
      <top style="hair"/>
      <bottom style="thin"/>
    </border>
    <border>
      <left style="thin"/>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406">
    <xf numFmtId="0" fontId="0" fillId="0" borderId="0" xfId="0" applyAlignment="1">
      <alignment/>
    </xf>
    <xf numFmtId="0" fontId="4" fillId="33" borderId="10"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49" fontId="6" fillId="0" borderId="11" xfId="0" applyNumberFormat="1" applyFont="1" applyBorder="1" applyAlignment="1" applyProtection="1">
      <alignment horizontal="center" vertical="center"/>
      <protection/>
    </xf>
    <xf numFmtId="0" fontId="0" fillId="0" borderId="12" xfId="0" applyBorder="1" applyAlignment="1" applyProtection="1">
      <alignment horizontal="left" vertical="center"/>
      <protection/>
    </xf>
    <xf numFmtId="0" fontId="7" fillId="0" borderId="11"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0" xfId="0" applyFont="1" applyAlignment="1" applyProtection="1">
      <alignment/>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3"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15" xfId="0" applyBorder="1" applyAlignment="1" applyProtection="1">
      <alignment horizontal="left"/>
      <protection/>
    </xf>
    <xf numFmtId="0" fontId="0" fillId="0" borderId="16" xfId="0" applyBorder="1" applyAlignment="1" applyProtection="1">
      <alignment horizontal="left"/>
      <protection/>
    </xf>
    <xf numFmtId="0" fontId="3" fillId="0" borderId="0" xfId="0" applyFont="1" applyAlignment="1" applyProtection="1">
      <alignment horizontal="center" vertical="center" wrapText="1"/>
      <protection/>
    </xf>
    <xf numFmtId="0" fontId="3" fillId="0" borderId="0" xfId="0" applyFont="1" applyAlignment="1" applyProtection="1">
      <alignment horizontal="lef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top" wrapText="1"/>
      <protection/>
    </xf>
    <xf numFmtId="0" fontId="3" fillId="0" borderId="25"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8" fillId="0" borderId="0" xfId="0" applyFont="1" applyAlignment="1" applyProtection="1">
      <alignment/>
      <protection/>
    </xf>
    <xf numFmtId="0" fontId="0" fillId="33" borderId="27" xfId="0" applyFill="1" applyBorder="1" applyAlignment="1" applyProtection="1">
      <alignment/>
      <protection/>
    </xf>
    <xf numFmtId="0" fontId="4" fillId="33" borderId="28" xfId="0" applyFont="1" applyFill="1" applyBorder="1" applyAlignment="1" applyProtection="1">
      <alignment horizontal="center" vertical="center"/>
      <protection/>
    </xf>
    <xf numFmtId="0" fontId="0" fillId="33" borderId="29"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protection/>
    </xf>
    <xf numFmtId="0" fontId="4" fillId="33" borderId="32"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0" fillId="33" borderId="34" xfId="0" applyFill="1" applyBorder="1" applyAlignment="1" applyProtection="1">
      <alignment/>
      <protection/>
    </xf>
    <xf numFmtId="0" fontId="0" fillId="33" borderId="35" xfId="0" applyFill="1" applyBorder="1" applyAlignment="1" applyProtection="1">
      <alignment/>
      <protection/>
    </xf>
    <xf numFmtId="0" fontId="0" fillId="33" borderId="36" xfId="0" applyFill="1" applyBorder="1" applyAlignment="1" applyProtection="1">
      <alignment/>
      <protection/>
    </xf>
    <xf numFmtId="0" fontId="0" fillId="0" borderId="36" xfId="0" applyBorder="1" applyAlignment="1" applyProtection="1">
      <alignment/>
      <protection/>
    </xf>
    <xf numFmtId="0" fontId="0" fillId="0" borderId="37" xfId="0" applyBorder="1" applyAlignment="1" applyProtection="1">
      <alignment/>
      <protection/>
    </xf>
    <xf numFmtId="0" fontId="0" fillId="0" borderId="0" xfId="0" applyBorder="1" applyAlignment="1">
      <alignment/>
    </xf>
    <xf numFmtId="0" fontId="3" fillId="33" borderId="38"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center" wrapText="1"/>
      <protection/>
    </xf>
    <xf numFmtId="0" fontId="3" fillId="33" borderId="43"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45" xfId="0" applyFont="1" applyFill="1" applyBorder="1" applyAlignment="1" applyProtection="1">
      <alignment horizontal="center" vertical="center" wrapText="1"/>
      <protection/>
    </xf>
    <xf numFmtId="181" fontId="3" fillId="34" borderId="40" xfId="0" applyNumberFormat="1" applyFont="1" applyFill="1" applyBorder="1" applyAlignment="1" applyProtection="1">
      <alignment horizontal="center" vertical="center" wrapText="1"/>
      <protection/>
    </xf>
    <xf numFmtId="0" fontId="3" fillId="34" borderId="42" xfId="0" applyFont="1" applyFill="1" applyBorder="1" applyAlignment="1" applyProtection="1">
      <alignment horizontal="center" vertical="center" wrapText="1"/>
      <protection/>
    </xf>
    <xf numFmtId="181" fontId="3" fillId="34" borderId="43" xfId="0" applyNumberFormat="1"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181" fontId="3" fillId="34" borderId="21" xfId="0" applyNumberFormat="1" applyFont="1" applyFill="1" applyBorder="1" applyAlignment="1" applyProtection="1">
      <alignment horizontal="center" vertical="center" wrapText="1"/>
      <protection/>
    </xf>
    <xf numFmtId="0" fontId="3" fillId="33" borderId="46" xfId="0" applyFont="1" applyFill="1" applyBorder="1" applyAlignment="1" applyProtection="1">
      <alignment horizontal="centerContinuous" vertical="center" wrapText="1"/>
      <protection/>
    </xf>
    <xf numFmtId="0" fontId="3" fillId="33" borderId="47" xfId="0" applyFont="1" applyFill="1" applyBorder="1" applyAlignment="1" applyProtection="1">
      <alignment horizontal="centerContinuous" vertical="center" wrapText="1"/>
      <protection/>
    </xf>
    <xf numFmtId="0" fontId="11" fillId="0" borderId="0" xfId="0" applyFont="1" applyAlignment="1" applyProtection="1">
      <alignment horizontal="center" vertical="center" wrapText="1"/>
      <protection/>
    </xf>
    <xf numFmtId="0" fontId="12" fillId="0" borderId="0" xfId="0" applyFont="1" applyAlignment="1" applyProtection="1">
      <alignment horizontal="center" vertical="center" wrapText="1"/>
      <protection/>
    </xf>
    <xf numFmtId="0" fontId="13" fillId="0" borderId="0" xfId="0" applyFont="1" applyAlignment="1" applyProtection="1">
      <alignment horizontal="center" vertical="center"/>
      <protection/>
    </xf>
    <xf numFmtId="0" fontId="13" fillId="0" borderId="0" xfId="0" applyFont="1" applyAlignment="1" applyProtection="1">
      <alignment horizontal="left" vertical="center"/>
      <protection/>
    </xf>
    <xf numFmtId="0" fontId="8" fillId="0" borderId="0" xfId="0" applyFont="1" applyAlignment="1">
      <alignment/>
    </xf>
    <xf numFmtId="0" fontId="0" fillId="0" borderId="0" xfId="0" applyFont="1" applyAlignment="1">
      <alignment/>
    </xf>
    <xf numFmtId="0" fontId="3" fillId="0" borderId="41"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181" fontId="3" fillId="35" borderId="40" xfId="0" applyNumberFormat="1" applyFont="1" applyFill="1" applyBorder="1" applyAlignment="1" applyProtection="1">
      <alignment horizontal="center" vertical="center" wrapText="1"/>
      <protection/>
    </xf>
    <xf numFmtId="0" fontId="3" fillId="35" borderId="42" xfId="0" applyFont="1" applyFill="1" applyBorder="1" applyAlignment="1" applyProtection="1">
      <alignment horizontal="center" vertical="center" wrapText="1"/>
      <protection/>
    </xf>
    <xf numFmtId="181" fontId="3" fillId="35" borderId="43" xfId="0" applyNumberFormat="1"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wrapText="1"/>
      <protection/>
    </xf>
    <xf numFmtId="181" fontId="3" fillId="35" borderId="21" xfId="0" applyNumberFormat="1" applyFont="1" applyFill="1" applyBorder="1" applyAlignment="1" applyProtection="1">
      <alignment horizontal="center" vertical="center" wrapText="1"/>
      <protection/>
    </xf>
    <xf numFmtId="0" fontId="11" fillId="0" borderId="0" xfId="0" applyFont="1" applyFill="1" applyAlignment="1" applyProtection="1">
      <alignment horizontal="center" vertical="center" wrapText="1"/>
      <protection/>
    </xf>
    <xf numFmtId="0" fontId="13" fillId="0" borderId="0" xfId="0" applyFont="1" applyFill="1" applyAlignment="1" applyProtection="1">
      <alignment horizontal="left" vertical="center"/>
      <protection/>
    </xf>
    <xf numFmtId="0" fontId="12" fillId="0" borderId="0" xfId="0" applyFont="1" applyFill="1" applyAlignment="1" applyProtection="1">
      <alignment horizontal="center" vertical="center" wrapText="1"/>
      <protection/>
    </xf>
    <xf numFmtId="0" fontId="13" fillId="0" borderId="0" xfId="0" applyFont="1" applyFill="1" applyAlignment="1" applyProtection="1">
      <alignment horizontal="center" vertical="center"/>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left" vertical="center"/>
      <protection/>
    </xf>
    <xf numFmtId="0" fontId="3" fillId="0" borderId="50" xfId="0" applyFont="1" applyFill="1" applyBorder="1" applyAlignment="1" applyProtection="1">
      <alignment horizontal="center" vertical="center" wrapText="1"/>
      <protection/>
    </xf>
    <xf numFmtId="0" fontId="3" fillId="0" borderId="46" xfId="0" applyFont="1" applyFill="1" applyBorder="1" applyAlignment="1" applyProtection="1">
      <alignment horizontal="centerContinuous" vertical="center" wrapText="1"/>
      <protection/>
    </xf>
    <xf numFmtId="0" fontId="3" fillId="0" borderId="47" xfId="0" applyFont="1" applyFill="1" applyBorder="1" applyAlignment="1" applyProtection="1">
      <alignment horizontal="centerContinuous" vertical="center" wrapText="1"/>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26"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3" fillId="0" borderId="41" xfId="0" applyFont="1" applyFill="1" applyBorder="1" applyAlignment="1" applyProtection="1">
      <alignment horizontal="center" vertical="center" shrinkToFit="1"/>
      <protection locked="0"/>
    </xf>
    <xf numFmtId="0" fontId="0" fillId="0" borderId="0" xfId="0" applyFill="1" applyBorder="1" applyAlignment="1">
      <alignment/>
    </xf>
    <xf numFmtId="0" fontId="3" fillId="0" borderId="44" xfId="0" applyFont="1" applyFill="1" applyBorder="1" applyAlignment="1" applyProtection="1">
      <alignment horizontal="center" vertical="center" shrinkToFit="1"/>
      <protection locked="0"/>
    </xf>
    <xf numFmtId="0" fontId="3" fillId="0" borderId="49"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wrapText="1"/>
      <protection/>
    </xf>
    <xf numFmtId="181" fontId="3" fillId="0" borderId="40" xfId="0" applyNumberFormat="1"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0" fontId="3" fillId="0" borderId="41"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181" fontId="3" fillId="0" borderId="43" xfId="0" applyNumberFormat="1"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wrapText="1"/>
      <protection/>
    </xf>
    <xf numFmtId="0" fontId="3" fillId="0" borderId="51" xfId="0" applyFont="1" applyFill="1" applyBorder="1" applyAlignment="1" applyProtection="1">
      <alignment horizontal="center" vertical="center" wrapText="1"/>
      <protection/>
    </xf>
    <xf numFmtId="181" fontId="3" fillId="0" borderId="21" xfId="0" applyNumberFormat="1"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34" borderId="39" xfId="0" applyFont="1" applyFill="1" applyBorder="1" applyAlignment="1" applyProtection="1">
      <alignment horizontal="center" vertical="center" wrapText="1"/>
      <protection/>
    </xf>
    <xf numFmtId="181" fontId="3" fillId="34" borderId="22" xfId="0" applyNumberFormat="1" applyFont="1" applyFill="1" applyBorder="1" applyAlignment="1" applyProtection="1">
      <alignment horizontal="center" vertical="center" wrapText="1"/>
      <protection/>
    </xf>
    <xf numFmtId="181" fontId="3" fillId="35" borderId="22" xfId="0" applyNumberFormat="1" applyFont="1" applyFill="1" applyBorder="1" applyAlignment="1" applyProtection="1">
      <alignment horizontal="center" vertical="center" wrapText="1"/>
      <protection/>
    </xf>
    <xf numFmtId="0" fontId="3" fillId="35" borderId="39" xfId="0" applyFont="1" applyFill="1" applyBorder="1" applyAlignment="1" applyProtection="1">
      <alignment horizontal="center" vertical="center" wrapText="1"/>
      <protection/>
    </xf>
    <xf numFmtId="0" fontId="14"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horizontal="centerContinuous" vertical="center"/>
      <protection/>
    </xf>
    <xf numFmtId="0" fontId="14" fillId="0" borderId="0" xfId="0" applyFont="1" applyAlignment="1" applyProtection="1">
      <alignment horizontal="center"/>
      <protection/>
    </xf>
    <xf numFmtId="0" fontId="17" fillId="0" borderId="0" xfId="0" applyFont="1" applyAlignment="1" applyProtection="1">
      <alignment horizontal="centerContinuous"/>
      <protection/>
    </xf>
    <xf numFmtId="0" fontId="14" fillId="0" borderId="0" xfId="0" applyFont="1" applyAlignment="1" applyProtection="1">
      <alignment horizontal="centerContinuous"/>
      <protection/>
    </xf>
    <xf numFmtId="0" fontId="18" fillId="0" borderId="0" xfId="0" applyFont="1" applyFill="1" applyBorder="1" applyAlignment="1" applyProtection="1">
      <alignment horizontal="left" vertical="center"/>
      <protection/>
    </xf>
    <xf numFmtId="0" fontId="19" fillId="0" borderId="0" xfId="0" applyFont="1" applyFill="1" applyBorder="1" applyAlignment="1" applyProtection="1">
      <alignment horizontal="center" vertical="center"/>
      <protection/>
    </xf>
    <xf numFmtId="0" fontId="20" fillId="0" borderId="0" xfId="0" applyFont="1" applyBorder="1" applyAlignment="1" applyProtection="1">
      <alignment/>
      <protection/>
    </xf>
    <xf numFmtId="0" fontId="21" fillId="0" borderId="52" xfId="0" applyFont="1" applyFill="1" applyBorder="1" applyAlignment="1" applyProtection="1">
      <alignment horizontal="center"/>
      <protection/>
    </xf>
    <xf numFmtId="0" fontId="22" fillId="0" borderId="0" xfId="0" applyFont="1" applyAlignment="1" applyProtection="1">
      <alignment/>
      <protection/>
    </xf>
    <xf numFmtId="0" fontId="21" fillId="0" borderId="50" xfId="0" applyFont="1" applyFill="1" applyBorder="1" applyAlignment="1" applyProtection="1">
      <alignment horizontal="center"/>
      <protection/>
    </xf>
    <xf numFmtId="0" fontId="23" fillId="0" borderId="0" xfId="0" applyFont="1" applyAlignment="1" applyProtection="1">
      <alignment/>
      <protection/>
    </xf>
    <xf numFmtId="0" fontId="24" fillId="36" borderId="53" xfId="0" applyFont="1" applyFill="1" applyBorder="1" applyAlignment="1" applyProtection="1">
      <alignment horizontal="center" vertical="center"/>
      <protection/>
    </xf>
    <xf numFmtId="0" fontId="24" fillId="33" borderId="54" xfId="0" applyFont="1" applyFill="1" applyBorder="1" applyAlignment="1" applyProtection="1">
      <alignment horizontal="center" vertical="center"/>
      <protection/>
    </xf>
    <xf numFmtId="0" fontId="24" fillId="34" borderId="55" xfId="0" applyFont="1" applyFill="1" applyBorder="1" applyAlignment="1" applyProtection="1">
      <alignment horizontal="center" vertical="center"/>
      <protection/>
    </xf>
    <xf numFmtId="0" fontId="25" fillId="0" borderId="0" xfId="0" applyFont="1" applyAlignment="1" applyProtection="1">
      <alignment/>
      <protection/>
    </xf>
    <xf numFmtId="0" fontId="25" fillId="36" borderId="56" xfId="0" applyFont="1" applyFill="1" applyBorder="1" applyAlignment="1" applyProtection="1">
      <alignment horizontal="center" vertical="center"/>
      <protection/>
    </xf>
    <xf numFmtId="0" fontId="25" fillId="0" borderId="45" xfId="0" applyFont="1" applyBorder="1" applyAlignment="1" applyProtection="1">
      <alignment horizontal="center" vertical="center"/>
      <protection locked="0"/>
    </xf>
    <xf numFmtId="0" fontId="25" fillId="34" borderId="57" xfId="0" applyFont="1" applyFill="1" applyBorder="1" applyAlignment="1" applyProtection="1">
      <alignment horizontal="center" vertical="center"/>
      <protection/>
    </xf>
    <xf numFmtId="0" fontId="25" fillId="36" borderId="58" xfId="0" applyFont="1" applyFill="1" applyBorder="1" applyAlignment="1" applyProtection="1">
      <alignment horizontal="center" vertical="center"/>
      <protection/>
    </xf>
    <xf numFmtId="0" fontId="25" fillId="34" borderId="59" xfId="0" applyFont="1" applyFill="1" applyBorder="1" applyAlignment="1" applyProtection="1">
      <alignment horizontal="center" vertical="center"/>
      <protection/>
    </xf>
    <xf numFmtId="0" fontId="25" fillId="36" borderId="13" xfId="0" applyFont="1" applyFill="1" applyBorder="1" applyAlignment="1" applyProtection="1">
      <alignment horizontal="center" vertical="center"/>
      <protection/>
    </xf>
    <xf numFmtId="0" fontId="25" fillId="0" borderId="60" xfId="0" applyFont="1" applyBorder="1" applyAlignment="1" applyProtection="1">
      <alignment horizontal="center" vertical="center"/>
      <protection locked="0"/>
    </xf>
    <xf numFmtId="0" fontId="25" fillId="34" borderId="14" xfId="0" applyFont="1" applyFill="1" applyBorder="1" applyAlignment="1" applyProtection="1">
      <alignment horizontal="center" vertical="center"/>
      <protection/>
    </xf>
    <xf numFmtId="0" fontId="25" fillId="36" borderId="61" xfId="0" applyFont="1" applyFill="1" applyBorder="1" applyAlignment="1" applyProtection="1">
      <alignment horizontal="center" vertical="center"/>
      <protection/>
    </xf>
    <xf numFmtId="0" fontId="25" fillId="0" borderId="62" xfId="0" applyFont="1" applyBorder="1" applyAlignment="1" applyProtection="1">
      <alignment horizontal="center" vertical="center"/>
      <protection locked="0"/>
    </xf>
    <xf numFmtId="0" fontId="25" fillId="34" borderId="63" xfId="0" applyFont="1" applyFill="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locked="0"/>
    </xf>
    <xf numFmtId="0" fontId="4" fillId="0" borderId="64" xfId="0" applyFont="1" applyFill="1" applyBorder="1" applyAlignment="1" applyProtection="1">
      <alignment horizontal="center" vertical="center" wrapText="1"/>
      <protection locked="0"/>
    </xf>
    <xf numFmtId="0" fontId="4" fillId="0" borderId="65"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66" xfId="0" applyFont="1" applyFill="1" applyBorder="1" applyAlignment="1" applyProtection="1">
      <alignment horizontal="center" vertical="center" wrapText="1"/>
      <protection locked="0"/>
    </xf>
    <xf numFmtId="0" fontId="4" fillId="0" borderId="67"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68" xfId="0" applyFont="1" applyFill="1" applyBorder="1" applyAlignment="1" applyProtection="1">
      <alignment horizontal="center" vertical="center" wrapText="1"/>
      <protection locked="0"/>
    </xf>
    <xf numFmtId="0" fontId="4" fillId="0" borderId="69" xfId="0" applyFont="1" applyFill="1" applyBorder="1" applyAlignment="1" applyProtection="1">
      <alignment horizontal="center" vertical="center" wrapText="1"/>
      <protection locked="0"/>
    </xf>
    <xf numFmtId="0" fontId="27" fillId="37" borderId="70" xfId="0" applyFont="1" applyFill="1" applyBorder="1" applyAlignment="1" applyProtection="1">
      <alignment horizontal="center" vertical="center" wrapText="1"/>
      <protection/>
    </xf>
    <xf numFmtId="0" fontId="27" fillId="37" borderId="71" xfId="0" applyFont="1" applyFill="1" applyBorder="1" applyAlignment="1" applyProtection="1">
      <alignment horizontal="center" vertical="center" wrapText="1"/>
      <protection/>
    </xf>
    <xf numFmtId="0" fontId="27" fillId="37" borderId="45" xfId="0" applyFont="1" applyFill="1" applyBorder="1" applyAlignment="1" applyProtection="1">
      <alignment horizontal="center" vertical="center" wrapText="1"/>
      <protection/>
    </xf>
    <xf numFmtId="0" fontId="28" fillId="0" borderId="0" xfId="0" applyFont="1" applyAlignment="1" applyProtection="1">
      <alignment horizontal="center" vertical="center" wrapText="1"/>
      <protection/>
    </xf>
    <xf numFmtId="0" fontId="18" fillId="33" borderId="46" xfId="0" applyFont="1" applyFill="1" applyBorder="1" applyAlignment="1" applyProtection="1">
      <alignment horizontal="centerContinuous"/>
      <protection/>
    </xf>
    <xf numFmtId="0" fontId="18" fillId="33" borderId="72" xfId="0" applyFont="1" applyFill="1" applyBorder="1" applyAlignment="1" applyProtection="1">
      <alignment horizontal="centerContinuous"/>
      <protection/>
    </xf>
    <xf numFmtId="183" fontId="18" fillId="33" borderId="46" xfId="0" applyNumberFormat="1" applyFont="1" applyFill="1" applyBorder="1" applyAlignment="1" applyProtection="1">
      <alignment horizontal="centerContinuous"/>
      <protection/>
    </xf>
    <xf numFmtId="183" fontId="18" fillId="33" borderId="72" xfId="0" applyNumberFormat="1" applyFont="1" applyFill="1" applyBorder="1" applyAlignment="1" applyProtection="1">
      <alignment horizontal="centerContinuous"/>
      <protection/>
    </xf>
    <xf numFmtId="0" fontId="28" fillId="0" borderId="0" xfId="0" applyFont="1" applyFill="1" applyAlignment="1" applyProtection="1">
      <alignment horizontal="center" vertical="center" wrapText="1"/>
      <protection/>
    </xf>
    <xf numFmtId="0" fontId="3" fillId="38" borderId="38" xfId="0" applyFont="1" applyFill="1" applyBorder="1" applyAlignment="1" applyProtection="1">
      <alignment horizontal="center" vertical="center" wrapText="1"/>
      <protection/>
    </xf>
    <xf numFmtId="0" fontId="3" fillId="38" borderId="20" xfId="0" applyFont="1" applyFill="1" applyBorder="1" applyAlignment="1" applyProtection="1">
      <alignment horizontal="center" vertical="center" wrapText="1"/>
      <protection/>
    </xf>
    <xf numFmtId="0" fontId="3" fillId="38" borderId="39" xfId="0" applyFont="1" applyFill="1" applyBorder="1" applyAlignment="1" applyProtection="1">
      <alignment horizontal="center" vertical="center" wrapText="1"/>
      <protection/>
    </xf>
    <xf numFmtId="0" fontId="3" fillId="38" borderId="42" xfId="0" applyFont="1" applyFill="1" applyBorder="1" applyAlignment="1" applyProtection="1">
      <alignment horizontal="center" vertical="center" wrapText="1"/>
      <protection/>
    </xf>
    <xf numFmtId="181" fontId="3" fillId="31" borderId="40" xfId="0" applyNumberFormat="1" applyFont="1" applyFill="1" applyBorder="1" applyAlignment="1" applyProtection="1">
      <alignment horizontal="center" vertical="center" wrapText="1"/>
      <protection/>
    </xf>
    <xf numFmtId="181" fontId="3" fillId="31" borderId="43" xfId="0" applyNumberFormat="1" applyFont="1" applyFill="1" applyBorder="1" applyAlignment="1" applyProtection="1">
      <alignment horizontal="center" vertical="center" wrapText="1"/>
      <protection/>
    </xf>
    <xf numFmtId="181" fontId="3" fillId="31" borderId="21" xfId="0" applyNumberFormat="1" applyFont="1" applyFill="1" applyBorder="1" applyAlignment="1" applyProtection="1">
      <alignment horizontal="center" vertical="center" wrapText="1"/>
      <protection/>
    </xf>
    <xf numFmtId="0" fontId="28" fillId="0" borderId="0" xfId="0" applyFont="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25" fillId="0" borderId="0" xfId="0" applyFont="1" applyBorder="1" applyAlignment="1" applyProtection="1">
      <alignment/>
      <protection/>
    </xf>
    <xf numFmtId="0" fontId="14" fillId="0" borderId="0" xfId="0" applyFont="1" applyBorder="1" applyAlignment="1" applyProtection="1">
      <alignment/>
      <protection/>
    </xf>
    <xf numFmtId="0" fontId="22" fillId="0" borderId="0" xfId="0" applyFont="1" applyBorder="1" applyAlignment="1" applyProtection="1">
      <alignment/>
      <protection/>
    </xf>
    <xf numFmtId="0" fontId="0" fillId="0" borderId="0" xfId="0" applyBorder="1" applyAlignment="1" applyProtection="1">
      <alignment/>
      <protection/>
    </xf>
    <xf numFmtId="49"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7"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protection/>
    </xf>
    <xf numFmtId="0" fontId="25" fillId="0" borderId="0" xfId="0" applyFont="1" applyFill="1" applyBorder="1" applyAlignment="1" applyProtection="1">
      <alignment/>
      <protection/>
    </xf>
    <xf numFmtId="0" fontId="25"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locked="0"/>
    </xf>
    <xf numFmtId="0" fontId="3" fillId="38" borderId="45" xfId="0" applyFont="1" applyFill="1" applyBorder="1" applyAlignment="1" applyProtection="1">
      <alignment horizontal="center" vertical="center" wrapText="1"/>
      <protection/>
    </xf>
    <xf numFmtId="0" fontId="3" fillId="0" borderId="52" xfId="0" applyFont="1" applyFill="1" applyBorder="1" applyAlignment="1" applyProtection="1">
      <alignment horizontal="center" vertical="top"/>
      <protection/>
    </xf>
    <xf numFmtId="0" fontId="3" fillId="0" borderId="73" xfId="0" applyFont="1" applyFill="1" applyBorder="1" applyAlignment="1" applyProtection="1">
      <alignment horizontal="center" vertical="top"/>
      <protection/>
    </xf>
    <xf numFmtId="0" fontId="3" fillId="0" borderId="74" xfId="0" applyFont="1" applyFill="1" applyBorder="1" applyAlignment="1" applyProtection="1">
      <alignment horizontal="center" vertical="top"/>
      <protection/>
    </xf>
    <xf numFmtId="0" fontId="26" fillId="0" borderId="71" xfId="0" applyFont="1" applyFill="1" applyBorder="1" applyAlignment="1" applyProtection="1">
      <alignment horizontal="center" vertical="center" wrapText="1"/>
      <protection/>
    </xf>
    <xf numFmtId="0" fontId="3" fillId="0" borderId="71"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top"/>
      <protection/>
    </xf>
    <xf numFmtId="0" fontId="3" fillId="0" borderId="0" xfId="0" applyFont="1" applyFill="1" applyBorder="1" applyAlignment="1" applyProtection="1">
      <alignment horizontal="center" vertical="top"/>
      <protection/>
    </xf>
    <xf numFmtId="0" fontId="3" fillId="0" borderId="52" xfId="0" applyFont="1" applyFill="1" applyBorder="1" applyAlignment="1" applyProtection="1">
      <alignment horizontal="center" vertical="center" wrapText="1"/>
      <protection/>
    </xf>
    <xf numFmtId="0" fontId="27" fillId="0" borderId="70" xfId="0" applyFont="1" applyFill="1" applyBorder="1" applyAlignment="1" applyProtection="1">
      <alignment horizontal="center" vertical="center" wrapText="1"/>
      <protection/>
    </xf>
    <xf numFmtId="0" fontId="27" fillId="0" borderId="71" xfId="0" applyFont="1" applyFill="1" applyBorder="1" applyAlignment="1" applyProtection="1">
      <alignment horizontal="center" vertical="center" wrapText="1"/>
      <protection/>
    </xf>
    <xf numFmtId="0" fontId="27" fillId="0" borderId="45" xfId="0" applyFont="1" applyFill="1" applyBorder="1" applyAlignment="1" applyProtection="1">
      <alignment horizontal="center" vertical="center" wrapText="1"/>
      <protection/>
    </xf>
    <xf numFmtId="181" fontId="3" fillId="0" borderId="22" xfId="0" applyNumberFormat="1" applyFont="1" applyFill="1" applyBorder="1" applyAlignment="1" applyProtection="1">
      <alignment horizontal="center" vertical="center" wrapText="1"/>
      <protection/>
    </xf>
    <xf numFmtId="0" fontId="4" fillId="38" borderId="75" xfId="0" applyFont="1" applyFill="1" applyBorder="1" applyAlignment="1" applyProtection="1">
      <alignment horizontal="center" vertical="center" wrapText="1"/>
      <protection locked="0"/>
    </xf>
    <xf numFmtId="0" fontId="4" fillId="38" borderId="76" xfId="0" applyFont="1" applyFill="1" applyBorder="1" applyAlignment="1" applyProtection="1">
      <alignment horizontal="center" vertical="center" wrapText="1"/>
      <protection locked="0"/>
    </xf>
    <xf numFmtId="0" fontId="0" fillId="0" borderId="0" xfId="0" applyFill="1" applyBorder="1" applyAlignment="1" applyProtection="1">
      <alignment/>
      <protection/>
    </xf>
    <xf numFmtId="0" fontId="3" fillId="0" borderId="77" xfId="0" applyFont="1" applyFill="1" applyBorder="1" applyAlignment="1" applyProtection="1">
      <alignment horizontal="center" vertical="center" wrapText="1"/>
      <protection/>
    </xf>
    <xf numFmtId="0" fontId="3" fillId="33" borderId="73" xfId="0" applyFont="1" applyFill="1" applyBorder="1" applyAlignment="1" applyProtection="1">
      <alignment horizontal="center" vertical="center" wrapText="1"/>
      <protection/>
    </xf>
    <xf numFmtId="0" fontId="3" fillId="33" borderId="78" xfId="0" applyFont="1" applyFill="1" applyBorder="1" applyAlignment="1" applyProtection="1">
      <alignment horizontal="center" vertical="center" wrapText="1"/>
      <protection/>
    </xf>
    <xf numFmtId="181" fontId="3" fillId="33" borderId="43" xfId="0" applyNumberFormat="1" applyFont="1" applyFill="1" applyBorder="1" applyAlignment="1" applyProtection="1">
      <alignment horizontal="center" vertical="center" wrapText="1"/>
      <protection/>
    </xf>
    <xf numFmtId="181" fontId="3" fillId="33" borderId="51" xfId="0" applyNumberFormat="1" applyFont="1" applyFill="1" applyBorder="1" applyAlignment="1" applyProtection="1">
      <alignment horizontal="center" vertical="center" wrapText="1"/>
      <protection/>
    </xf>
    <xf numFmtId="181" fontId="3" fillId="33" borderId="21" xfId="0" applyNumberFormat="1" applyFont="1" applyFill="1" applyBorder="1" applyAlignment="1" applyProtection="1">
      <alignment horizontal="center" vertical="center" wrapText="1"/>
      <protection/>
    </xf>
    <xf numFmtId="181" fontId="3" fillId="38" borderId="43" xfId="0" applyNumberFormat="1" applyFont="1" applyFill="1" applyBorder="1" applyAlignment="1" applyProtection="1">
      <alignment horizontal="center" vertical="center" wrapText="1"/>
      <protection/>
    </xf>
    <xf numFmtId="181" fontId="3" fillId="38" borderId="51" xfId="0" applyNumberFormat="1" applyFont="1" applyFill="1" applyBorder="1" applyAlignment="1" applyProtection="1">
      <alignment horizontal="center" vertical="center" wrapText="1"/>
      <protection/>
    </xf>
    <xf numFmtId="181" fontId="3" fillId="38" borderId="21" xfId="0" applyNumberFormat="1" applyFont="1" applyFill="1" applyBorder="1" applyAlignment="1" applyProtection="1">
      <alignment horizontal="center" vertical="center" wrapText="1"/>
      <protection/>
    </xf>
    <xf numFmtId="0" fontId="3" fillId="0" borderId="79" xfId="0" applyFont="1" applyFill="1" applyBorder="1" applyAlignment="1" applyProtection="1">
      <alignment horizontal="center" vertical="center" shrinkToFit="1"/>
      <protection locked="0"/>
    </xf>
    <xf numFmtId="0" fontId="3" fillId="0" borderId="80" xfId="0" applyFont="1" applyFill="1" applyBorder="1" applyAlignment="1" applyProtection="1">
      <alignment horizontal="center" vertical="center" shrinkToFit="1"/>
      <protection locked="0"/>
    </xf>
    <xf numFmtId="0" fontId="3" fillId="0" borderId="81" xfId="0" applyFont="1" applyFill="1" applyBorder="1" applyAlignment="1" applyProtection="1">
      <alignment horizontal="center" vertical="center" shrinkToFit="1"/>
      <protection locked="0"/>
    </xf>
    <xf numFmtId="0" fontId="3" fillId="0" borderId="49" xfId="0" applyFont="1" applyFill="1" applyBorder="1" applyAlignment="1" applyProtection="1">
      <alignment horizontal="center" vertical="center" wrapText="1"/>
      <protection/>
    </xf>
    <xf numFmtId="0" fontId="3" fillId="0" borderId="82" xfId="0" applyFont="1" applyFill="1" applyBorder="1" applyAlignment="1" applyProtection="1">
      <alignment horizontal="center" vertical="center" wrapText="1"/>
      <protection/>
    </xf>
    <xf numFmtId="0" fontId="3" fillId="0" borderId="81" xfId="0" applyFont="1" applyFill="1" applyBorder="1" applyAlignment="1" applyProtection="1">
      <alignment horizontal="center" vertical="center" wrapText="1"/>
      <protection/>
    </xf>
    <xf numFmtId="0" fontId="3" fillId="0" borderId="80" xfId="0" applyFont="1" applyFill="1" applyBorder="1" applyAlignment="1" applyProtection="1">
      <alignment horizontal="center" vertical="center" wrapText="1"/>
      <protection/>
    </xf>
    <xf numFmtId="0" fontId="3" fillId="0" borderId="83"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locked="0"/>
    </xf>
    <xf numFmtId="0" fontId="4" fillId="0" borderId="84"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14" fontId="4" fillId="0" borderId="85" xfId="0" applyNumberFormat="1" applyFont="1" applyFill="1" applyBorder="1" applyAlignment="1" applyProtection="1">
      <alignment horizontal="center" vertical="center" wrapText="1"/>
      <protection locked="0"/>
    </xf>
    <xf numFmtId="14" fontId="4" fillId="0" borderId="86" xfId="0" applyNumberFormat="1"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protection locked="0"/>
    </xf>
    <xf numFmtId="0" fontId="4" fillId="0" borderId="85" xfId="0" applyFont="1" applyFill="1" applyBorder="1" applyAlignment="1" applyProtection="1">
      <alignment horizontal="center" vertical="center" wrapText="1"/>
      <protection locked="0"/>
    </xf>
    <xf numFmtId="0" fontId="4" fillId="0" borderId="86"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protection locked="0"/>
    </xf>
    <xf numFmtId="0" fontId="29" fillId="33" borderId="46" xfId="0" applyFont="1" applyFill="1" applyBorder="1" applyAlignment="1" applyProtection="1">
      <alignment horizontal="center" vertical="center"/>
      <protection/>
    </xf>
    <xf numFmtId="0" fontId="29" fillId="33" borderId="47" xfId="0" applyFont="1" applyFill="1" applyBorder="1" applyAlignment="1" applyProtection="1">
      <alignment horizontal="center" vertical="center"/>
      <protection/>
    </xf>
    <xf numFmtId="0" fontId="5" fillId="34" borderId="89" xfId="0" applyFont="1" applyFill="1" applyBorder="1" applyAlignment="1" applyProtection="1">
      <alignment horizontal="center" vertical="center" wrapText="1"/>
      <protection/>
    </xf>
    <xf numFmtId="0" fontId="5" fillId="34" borderId="90" xfId="0" applyFont="1" applyFill="1" applyBorder="1" applyAlignment="1" applyProtection="1">
      <alignment horizontal="center" vertical="center" wrapText="1"/>
      <protection/>
    </xf>
    <xf numFmtId="0" fontId="5" fillId="34" borderId="91" xfId="0" applyFont="1" applyFill="1" applyBorder="1" applyAlignment="1" applyProtection="1">
      <alignment horizontal="center" vertical="center" wrapText="1"/>
      <protection/>
    </xf>
    <xf numFmtId="0" fontId="5" fillId="35" borderId="92" xfId="0" applyFont="1" applyFill="1" applyBorder="1" applyAlignment="1" applyProtection="1">
      <alignment horizontal="center" vertical="center" wrapText="1"/>
      <protection/>
    </xf>
    <xf numFmtId="0" fontId="5" fillId="35" borderId="93" xfId="0" applyFont="1" applyFill="1" applyBorder="1" applyAlignment="1" applyProtection="1">
      <alignment horizontal="center" vertical="center" wrapText="1"/>
      <protection/>
    </xf>
    <xf numFmtId="0" fontId="5" fillId="35" borderId="94" xfId="0" applyFont="1" applyFill="1" applyBorder="1" applyAlignment="1" applyProtection="1">
      <alignment horizontal="center" vertical="center" wrapText="1"/>
      <protection/>
    </xf>
    <xf numFmtId="0" fontId="5" fillId="34" borderId="92" xfId="0" applyFont="1" applyFill="1" applyBorder="1" applyAlignment="1" applyProtection="1">
      <alignment horizontal="center" vertical="center" wrapText="1"/>
      <protection/>
    </xf>
    <xf numFmtId="0" fontId="5" fillId="34" borderId="93" xfId="0" applyFont="1" applyFill="1" applyBorder="1" applyAlignment="1" applyProtection="1">
      <alignment horizontal="center" vertical="center" wrapText="1"/>
      <protection/>
    </xf>
    <xf numFmtId="0" fontId="5" fillId="34" borderId="94" xfId="0" applyFont="1" applyFill="1" applyBorder="1" applyAlignment="1" applyProtection="1">
      <alignment horizontal="center" vertical="center" wrapText="1"/>
      <protection/>
    </xf>
    <xf numFmtId="0" fontId="5" fillId="34" borderId="95" xfId="0" applyFont="1" applyFill="1" applyBorder="1" applyAlignment="1" applyProtection="1">
      <alignment horizontal="center" vertical="center" wrapText="1"/>
      <protection/>
    </xf>
    <xf numFmtId="0" fontId="5" fillId="34" borderId="96" xfId="0" applyFont="1" applyFill="1" applyBorder="1" applyAlignment="1" applyProtection="1">
      <alignment horizontal="center" vertical="center" wrapText="1"/>
      <protection/>
    </xf>
    <xf numFmtId="0" fontId="5" fillId="34" borderId="97" xfId="0" applyFont="1" applyFill="1" applyBorder="1" applyAlignment="1" applyProtection="1">
      <alignment horizontal="center" vertical="center" wrapText="1"/>
      <protection/>
    </xf>
    <xf numFmtId="0" fontId="5" fillId="34" borderId="38" xfId="0" applyFont="1" applyFill="1" applyBorder="1" applyAlignment="1" applyProtection="1">
      <alignment horizontal="center" vertical="top" wrapText="1"/>
      <protection/>
    </xf>
    <xf numFmtId="0" fontId="0" fillId="0" borderId="98" xfId="0" applyBorder="1" applyAlignment="1">
      <alignment horizontal="center" vertical="top" wrapText="1"/>
    </xf>
    <xf numFmtId="0" fontId="0" fillId="0" borderId="18" xfId="0" applyBorder="1" applyAlignment="1">
      <alignment horizontal="center" vertical="top" wrapText="1"/>
    </xf>
    <xf numFmtId="0" fontId="0" fillId="33" borderId="74" xfId="0" applyFill="1" applyBorder="1" applyAlignment="1">
      <alignment horizontal="center"/>
    </xf>
    <xf numFmtId="0" fontId="0" fillId="33" borderId="99" xfId="0" applyFill="1" applyBorder="1" applyAlignment="1">
      <alignment horizontal="center"/>
    </xf>
    <xf numFmtId="0" fontId="0" fillId="33" borderId="100" xfId="0" applyFill="1" applyBorder="1" applyAlignment="1">
      <alignment horizontal="center"/>
    </xf>
    <xf numFmtId="0" fontId="0" fillId="33" borderId="52" xfId="0" applyFill="1" applyBorder="1" applyAlignment="1">
      <alignment horizontal="center"/>
    </xf>
    <xf numFmtId="0" fontId="0" fillId="33" borderId="0" xfId="0" applyFill="1" applyBorder="1" applyAlignment="1">
      <alignment horizontal="center"/>
    </xf>
    <xf numFmtId="0" fontId="0" fillId="33" borderId="50" xfId="0" applyFill="1" applyBorder="1" applyAlignment="1">
      <alignment horizontal="center"/>
    </xf>
    <xf numFmtId="0" fontId="0" fillId="33" borderId="73" xfId="0" applyFill="1" applyBorder="1" applyAlignment="1">
      <alignment horizontal="center"/>
    </xf>
    <xf numFmtId="0" fontId="0" fillId="33" borderId="101" xfId="0" applyFill="1" applyBorder="1" applyAlignment="1">
      <alignment horizontal="center"/>
    </xf>
    <xf numFmtId="0" fontId="0" fillId="33" borderId="102" xfId="0" applyFill="1" applyBorder="1" applyAlignment="1">
      <alignment horizontal="center"/>
    </xf>
    <xf numFmtId="0" fontId="28" fillId="0" borderId="101" xfId="0" applyFont="1" applyBorder="1" applyAlignment="1" applyProtection="1">
      <alignment horizontal="center" vertical="center" wrapText="1"/>
      <protection/>
    </xf>
    <xf numFmtId="0" fontId="3" fillId="38" borderId="38" xfId="0" applyFont="1" applyFill="1" applyBorder="1" applyAlignment="1" applyProtection="1">
      <alignment horizontal="center" vertical="center" wrapText="1"/>
      <protection/>
    </xf>
    <xf numFmtId="0" fontId="3" fillId="33" borderId="98"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8" borderId="98" xfId="0" applyFont="1" applyFill="1" applyBorder="1" applyAlignment="1" applyProtection="1">
      <alignment horizontal="center" vertical="center" wrapText="1"/>
      <protection/>
    </xf>
    <xf numFmtId="0" fontId="3" fillId="38" borderId="18" xfId="0" applyFont="1" applyFill="1" applyBorder="1" applyAlignment="1" applyProtection="1">
      <alignment horizontal="center" vertical="center" wrapText="1"/>
      <protection/>
    </xf>
    <xf numFmtId="0" fontId="5" fillId="35" borderId="95" xfId="0" applyFont="1" applyFill="1" applyBorder="1" applyAlignment="1" applyProtection="1">
      <alignment horizontal="center" vertical="center" wrapText="1"/>
      <protection/>
    </xf>
    <xf numFmtId="0" fontId="5" fillId="35" borderId="96" xfId="0" applyFont="1" applyFill="1" applyBorder="1" applyAlignment="1" applyProtection="1">
      <alignment horizontal="center" vertical="center" wrapText="1"/>
      <protection/>
    </xf>
    <xf numFmtId="0" fontId="5" fillId="35" borderId="97" xfId="0" applyFont="1" applyFill="1" applyBorder="1" applyAlignment="1" applyProtection="1">
      <alignment horizontal="center" vertical="center" wrapText="1"/>
      <protection/>
    </xf>
    <xf numFmtId="0" fontId="5" fillId="35" borderId="40" xfId="0" applyFont="1" applyFill="1" applyBorder="1" applyAlignment="1" applyProtection="1">
      <alignment horizontal="center" vertical="top" wrapText="1"/>
      <protection/>
    </xf>
    <xf numFmtId="0" fontId="5" fillId="35" borderId="43" xfId="0" applyFont="1" applyFill="1" applyBorder="1" applyAlignment="1" applyProtection="1">
      <alignment horizontal="center" vertical="top" wrapText="1"/>
      <protection/>
    </xf>
    <xf numFmtId="0" fontId="5" fillId="35" borderId="21" xfId="0" applyFont="1" applyFill="1" applyBorder="1" applyAlignment="1" applyProtection="1">
      <alignment horizontal="center" vertical="top" wrapText="1"/>
      <protection/>
    </xf>
    <xf numFmtId="0" fontId="5" fillId="31" borderId="103" xfId="0" applyFont="1" applyFill="1" applyBorder="1" applyAlignment="1" applyProtection="1">
      <alignment horizontal="center" vertical="top" wrapText="1"/>
      <protection/>
    </xf>
    <xf numFmtId="0" fontId="5" fillId="31" borderId="104" xfId="0" applyFont="1" applyFill="1" applyBorder="1" applyAlignment="1" applyProtection="1">
      <alignment horizontal="center" vertical="top" wrapText="1"/>
      <protection/>
    </xf>
    <xf numFmtId="0" fontId="5" fillId="31" borderId="105" xfId="0" applyFont="1" applyFill="1" applyBorder="1" applyAlignment="1" applyProtection="1">
      <alignment horizontal="center" vertical="top" wrapText="1"/>
      <protection/>
    </xf>
    <xf numFmtId="0" fontId="5" fillId="39" borderId="38" xfId="0" applyFont="1" applyFill="1" applyBorder="1" applyAlignment="1" applyProtection="1">
      <alignment horizontal="center" vertical="top" wrapText="1"/>
      <protection/>
    </xf>
    <xf numFmtId="0" fontId="5" fillId="39" borderId="98" xfId="0" applyFont="1" applyFill="1" applyBorder="1" applyAlignment="1" applyProtection="1">
      <alignment horizontal="center" vertical="top" wrapText="1"/>
      <protection/>
    </xf>
    <xf numFmtId="0" fontId="5" fillId="39" borderId="18" xfId="0" applyFont="1" applyFill="1" applyBorder="1" applyAlignment="1" applyProtection="1">
      <alignment horizontal="center" vertical="top" wrapText="1"/>
      <protection/>
    </xf>
    <xf numFmtId="0" fontId="5" fillId="35" borderId="39" xfId="0" applyFont="1" applyFill="1" applyBorder="1" applyAlignment="1" applyProtection="1">
      <alignment horizontal="center" vertical="top" wrapText="1"/>
      <protection/>
    </xf>
    <xf numFmtId="0" fontId="5" fillId="35" borderId="42" xfId="0" applyFont="1" applyFill="1" applyBorder="1" applyAlignment="1" applyProtection="1">
      <alignment horizontal="center" vertical="top" wrapText="1"/>
      <protection/>
    </xf>
    <xf numFmtId="0" fontId="5" fillId="35" borderId="20" xfId="0" applyFont="1" applyFill="1" applyBorder="1" applyAlignment="1" applyProtection="1">
      <alignment horizontal="center" vertical="top" wrapText="1"/>
      <protection/>
    </xf>
    <xf numFmtId="0" fontId="3" fillId="0" borderId="101" xfId="0" applyFont="1" applyBorder="1" applyAlignment="1" applyProtection="1">
      <alignment horizontal="center" vertical="center" wrapText="1"/>
      <protection/>
    </xf>
    <xf numFmtId="0" fontId="5" fillId="34" borderId="106" xfId="0" applyFont="1" applyFill="1" applyBorder="1" applyAlignment="1" applyProtection="1">
      <alignment horizontal="center" vertical="top" wrapText="1"/>
      <protection/>
    </xf>
    <xf numFmtId="0" fontId="5" fillId="34" borderId="17" xfId="0" applyFont="1" applyFill="1" applyBorder="1" applyAlignment="1" applyProtection="1">
      <alignment horizontal="center" vertical="top" wrapText="1"/>
      <protection/>
    </xf>
    <xf numFmtId="0" fontId="5" fillId="34" borderId="98" xfId="0" applyFont="1" applyFill="1" applyBorder="1" applyAlignment="1" applyProtection="1">
      <alignment horizontal="center" vertical="top" wrapText="1"/>
      <protection/>
    </xf>
    <xf numFmtId="0" fontId="5" fillId="34" borderId="18" xfId="0" applyFont="1" applyFill="1" applyBorder="1" applyAlignment="1" applyProtection="1">
      <alignment horizontal="center" vertical="top" wrapText="1"/>
      <protection/>
    </xf>
    <xf numFmtId="0" fontId="3" fillId="38" borderId="45" xfId="0" applyFont="1" applyFill="1" applyBorder="1" applyAlignment="1" applyProtection="1">
      <alignment horizontal="center" vertical="center" wrapText="1"/>
      <protection/>
    </xf>
    <xf numFmtId="0" fontId="5" fillId="35" borderId="89" xfId="0" applyFont="1" applyFill="1" applyBorder="1" applyAlignment="1" applyProtection="1">
      <alignment horizontal="center" vertical="center" wrapText="1"/>
      <protection/>
    </xf>
    <xf numFmtId="0" fontId="5" fillId="35" borderId="90" xfId="0" applyFont="1" applyFill="1" applyBorder="1" applyAlignment="1" applyProtection="1">
      <alignment horizontal="center" vertical="center" wrapText="1"/>
      <protection/>
    </xf>
    <xf numFmtId="0" fontId="5" fillId="35" borderId="91" xfId="0" applyFont="1" applyFill="1" applyBorder="1" applyAlignment="1" applyProtection="1">
      <alignment horizontal="center" vertical="center" wrapText="1"/>
      <protection/>
    </xf>
    <xf numFmtId="0" fontId="27" fillId="37" borderId="71" xfId="0" applyFont="1" applyFill="1" applyBorder="1" applyAlignment="1" applyProtection="1">
      <alignment horizontal="center" vertical="center" wrapText="1"/>
      <protection/>
    </xf>
    <xf numFmtId="0" fontId="3" fillId="33" borderId="77" xfId="0" applyFont="1" applyFill="1" applyBorder="1" applyAlignment="1" applyProtection="1">
      <alignment horizontal="center" vertical="center" wrapText="1"/>
      <protection/>
    </xf>
    <xf numFmtId="0" fontId="3" fillId="33" borderId="107" xfId="0" applyFont="1" applyFill="1" applyBorder="1" applyAlignment="1" applyProtection="1">
      <alignment horizontal="center" vertical="center" wrapText="1"/>
      <protection/>
    </xf>
    <xf numFmtId="0" fontId="3" fillId="33" borderId="108" xfId="0" applyFont="1" applyFill="1" applyBorder="1" applyAlignment="1" applyProtection="1">
      <alignment horizontal="center" vertical="center" wrapText="1"/>
      <protection/>
    </xf>
    <xf numFmtId="0" fontId="3" fillId="0" borderId="93" xfId="0" applyFont="1" applyBorder="1" applyAlignment="1" applyProtection="1">
      <alignment horizontal="center" vertical="center" shrinkToFit="1"/>
      <protection locked="0"/>
    </xf>
    <xf numFmtId="0" fontId="0" fillId="0" borderId="109" xfId="0" applyBorder="1" applyAlignment="1" applyProtection="1">
      <alignment/>
      <protection locked="0"/>
    </xf>
    <xf numFmtId="0" fontId="3" fillId="0" borderId="92" xfId="0" applyFont="1" applyBorder="1" applyAlignment="1" applyProtection="1">
      <alignment horizontal="center" vertical="center" shrinkToFit="1"/>
      <protection locked="0"/>
    </xf>
    <xf numFmtId="0" fontId="3" fillId="34" borderId="101" xfId="0" applyFont="1" applyFill="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0" fillId="0" borderId="110" xfId="0" applyBorder="1" applyAlignment="1">
      <alignment/>
    </xf>
    <xf numFmtId="0" fontId="3" fillId="0" borderId="46" xfId="0" applyFont="1" applyBorder="1" applyAlignment="1" applyProtection="1">
      <alignment horizontal="center" vertical="center" wrapText="1"/>
      <protection/>
    </xf>
    <xf numFmtId="0" fontId="3" fillId="0" borderId="96" xfId="0" applyFont="1" applyBorder="1" applyAlignment="1" applyProtection="1">
      <alignment horizontal="center" vertical="center" shrinkToFit="1"/>
      <protection locked="0"/>
    </xf>
    <xf numFmtId="0" fontId="0" fillId="0" borderId="111" xfId="0" applyBorder="1" applyAlignment="1" applyProtection="1">
      <alignment/>
      <protection locked="0"/>
    </xf>
    <xf numFmtId="0" fontId="3" fillId="0" borderId="95" xfId="0" applyFont="1" applyBorder="1" applyAlignment="1" applyProtection="1">
      <alignment horizontal="center" vertical="center" shrinkToFit="1"/>
      <protection locked="0"/>
    </xf>
    <xf numFmtId="0" fontId="3" fillId="35" borderId="101" xfId="0" applyFont="1" applyFill="1" applyBorder="1" applyAlignment="1" applyProtection="1">
      <alignment horizontal="center" vertical="center" wrapText="1"/>
      <protection/>
    </xf>
    <xf numFmtId="0" fontId="5" fillId="34" borderId="51" xfId="0" applyFont="1" applyFill="1" applyBorder="1" applyAlignment="1" applyProtection="1">
      <alignment horizontal="center" vertical="top" wrapText="1"/>
      <protection/>
    </xf>
    <xf numFmtId="0" fontId="5" fillId="34" borderId="43" xfId="0" applyFont="1" applyFill="1" applyBorder="1" applyAlignment="1" applyProtection="1">
      <alignment horizontal="center" vertical="top" wrapText="1"/>
      <protection/>
    </xf>
    <xf numFmtId="0" fontId="5" fillId="34" borderId="21" xfId="0" applyFont="1" applyFill="1" applyBorder="1" applyAlignment="1" applyProtection="1">
      <alignment horizontal="center" vertical="top" wrapText="1"/>
      <protection/>
    </xf>
    <xf numFmtId="0" fontId="2" fillId="0" borderId="0" xfId="0" applyFont="1" applyAlignment="1" applyProtection="1">
      <alignment horizontal="center" vertical="center"/>
      <protection/>
    </xf>
    <xf numFmtId="31" fontId="3" fillId="0" borderId="0" xfId="0" applyNumberFormat="1" applyFont="1" applyAlignment="1" applyProtection="1">
      <alignment horizontal="left" vertical="center"/>
      <protection/>
    </xf>
    <xf numFmtId="0" fontId="5" fillId="34" borderId="112" xfId="0" applyFont="1" applyFill="1" applyBorder="1" applyAlignment="1" applyProtection="1">
      <alignment horizontal="center" vertical="top" wrapText="1"/>
      <protection/>
    </xf>
    <xf numFmtId="0" fontId="5" fillId="34" borderId="113" xfId="0" applyFont="1" applyFill="1" applyBorder="1" applyAlignment="1" applyProtection="1">
      <alignment horizontal="center" vertical="top" wrapText="1"/>
      <protection/>
    </xf>
    <xf numFmtId="0" fontId="5" fillId="35" borderId="38" xfId="0" applyFont="1" applyFill="1" applyBorder="1" applyAlignment="1" applyProtection="1">
      <alignment horizontal="center" vertical="top" wrapText="1"/>
      <protection/>
    </xf>
    <xf numFmtId="0" fontId="5" fillId="35" borderId="98" xfId="0" applyFont="1" applyFill="1" applyBorder="1" applyAlignment="1" applyProtection="1">
      <alignment horizontal="center" vertical="top" wrapText="1"/>
      <protection/>
    </xf>
    <xf numFmtId="0" fontId="5" fillId="35" borderId="18" xfId="0" applyFont="1" applyFill="1" applyBorder="1" applyAlignment="1" applyProtection="1">
      <alignment horizontal="center" vertical="top" wrapText="1"/>
      <protection/>
    </xf>
    <xf numFmtId="0" fontId="3" fillId="38" borderId="114" xfId="0" applyFont="1" applyFill="1" applyBorder="1" applyAlignment="1" applyProtection="1">
      <alignment horizontal="center" vertical="center" wrapText="1"/>
      <protection/>
    </xf>
    <xf numFmtId="0" fontId="0" fillId="38" borderId="106" xfId="0" applyFill="1" applyBorder="1" applyAlignment="1" applyProtection="1">
      <alignment horizontal="center" vertical="center" wrapText="1"/>
      <protection/>
    </xf>
    <xf numFmtId="0" fontId="0" fillId="38" borderId="17" xfId="0" applyFill="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5" fillId="31" borderId="115" xfId="0" applyFont="1" applyFill="1" applyBorder="1" applyAlignment="1" applyProtection="1">
      <alignment horizontal="center" vertical="top" wrapText="1"/>
      <protection/>
    </xf>
    <xf numFmtId="0" fontId="5" fillId="31" borderId="109" xfId="0" applyFont="1" applyFill="1" applyBorder="1" applyAlignment="1" applyProtection="1">
      <alignment horizontal="center" vertical="top" wrapText="1"/>
      <protection/>
    </xf>
    <xf numFmtId="0" fontId="5" fillId="31" borderId="116" xfId="0" applyFont="1" applyFill="1" applyBorder="1" applyAlignment="1" applyProtection="1">
      <alignment horizontal="center" vertical="top" wrapText="1"/>
      <protection/>
    </xf>
    <xf numFmtId="0" fontId="5" fillId="31" borderId="79" xfId="0" applyFont="1" applyFill="1" applyBorder="1" applyAlignment="1" applyProtection="1">
      <alignment horizontal="center" vertical="top" wrapText="1"/>
      <protection/>
    </xf>
    <xf numFmtId="0" fontId="5" fillId="35" borderId="114" xfId="0" applyFont="1" applyFill="1" applyBorder="1" applyAlignment="1" applyProtection="1">
      <alignment horizontal="center" vertical="top" wrapText="1"/>
      <protection/>
    </xf>
    <xf numFmtId="0" fontId="0" fillId="0" borderId="106" xfId="0" applyBorder="1" applyAlignment="1">
      <alignment/>
    </xf>
    <xf numFmtId="0" fontId="0" fillId="0" borderId="17" xfId="0" applyBorder="1" applyAlignment="1">
      <alignment/>
    </xf>
    <xf numFmtId="0" fontId="5" fillId="34" borderId="117" xfId="0" applyFont="1" applyFill="1" applyBorder="1" applyAlignment="1" applyProtection="1">
      <alignment horizontal="center" vertical="top" wrapText="1"/>
      <protection/>
    </xf>
    <xf numFmtId="0" fontId="5" fillId="34" borderId="42" xfId="0" applyFont="1" applyFill="1" applyBorder="1" applyAlignment="1" applyProtection="1">
      <alignment horizontal="center" vertical="top" wrapText="1"/>
      <protection/>
    </xf>
    <xf numFmtId="0" fontId="5" fillId="34" borderId="20" xfId="0" applyFont="1" applyFill="1" applyBorder="1" applyAlignment="1" applyProtection="1">
      <alignment horizontal="center" vertical="top" wrapText="1"/>
      <protection/>
    </xf>
    <xf numFmtId="0" fontId="5" fillId="34" borderId="39" xfId="0" applyFont="1" applyFill="1" applyBorder="1" applyAlignment="1" applyProtection="1">
      <alignment horizontal="center" vertical="top" wrapText="1"/>
      <protection/>
    </xf>
    <xf numFmtId="0" fontId="5" fillId="0" borderId="92" xfId="0" applyFont="1" applyFill="1" applyBorder="1" applyAlignment="1" applyProtection="1">
      <alignment horizontal="center" vertical="center" shrinkToFit="1"/>
      <protection/>
    </xf>
    <xf numFmtId="0" fontId="5" fillId="0" borderId="93" xfId="0" applyFont="1" applyFill="1" applyBorder="1" applyAlignment="1" applyProtection="1">
      <alignment horizontal="center" vertical="center" shrinkToFit="1"/>
      <protection/>
    </xf>
    <xf numFmtId="0" fontId="5" fillId="0" borderId="94" xfId="0" applyFont="1" applyFill="1" applyBorder="1" applyAlignment="1" applyProtection="1">
      <alignment horizontal="center" vertical="center" shrinkToFit="1"/>
      <protection/>
    </xf>
    <xf numFmtId="0" fontId="5" fillId="0" borderId="89" xfId="0" applyFont="1" applyFill="1" applyBorder="1" applyAlignment="1" applyProtection="1">
      <alignment horizontal="center" vertical="center" shrinkToFit="1"/>
      <protection/>
    </xf>
    <xf numFmtId="0" fontId="5" fillId="0" borderId="90" xfId="0" applyFont="1" applyFill="1" applyBorder="1" applyAlignment="1" applyProtection="1">
      <alignment horizontal="center" vertical="center" shrinkToFit="1"/>
      <protection/>
    </xf>
    <xf numFmtId="0" fontId="5" fillId="0" borderId="91" xfId="0" applyFont="1" applyFill="1" applyBorder="1" applyAlignment="1" applyProtection="1">
      <alignment horizontal="center" vertical="center" shrinkToFit="1"/>
      <protection/>
    </xf>
    <xf numFmtId="0" fontId="5" fillId="0" borderId="95" xfId="0" applyFont="1" applyFill="1" applyBorder="1" applyAlignment="1" applyProtection="1">
      <alignment horizontal="center" vertical="center" shrinkToFit="1"/>
      <protection/>
    </xf>
    <xf numFmtId="0" fontId="5" fillId="0" borderId="96" xfId="0" applyFont="1" applyFill="1" applyBorder="1" applyAlignment="1" applyProtection="1">
      <alignment horizontal="center" vertical="center" shrinkToFit="1"/>
      <protection/>
    </xf>
    <xf numFmtId="0" fontId="5" fillId="0" borderId="97" xfId="0" applyFont="1" applyFill="1" applyBorder="1" applyAlignment="1" applyProtection="1">
      <alignment horizontal="center" vertical="center" shrinkToFit="1"/>
      <protection/>
    </xf>
    <xf numFmtId="0" fontId="28" fillId="0" borderId="101"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textRotation="255" shrinkToFit="1"/>
      <protection/>
    </xf>
    <xf numFmtId="0" fontId="5" fillId="0" borderId="98" xfId="0" applyFont="1" applyFill="1" applyBorder="1" applyAlignment="1" applyProtection="1">
      <alignment horizontal="center" vertical="center" textRotation="255" shrinkToFit="1"/>
      <protection/>
    </xf>
    <xf numFmtId="0" fontId="5" fillId="0" borderId="18" xfId="0" applyFont="1" applyFill="1" applyBorder="1" applyAlignment="1" applyProtection="1">
      <alignment horizontal="center" vertical="center" textRotation="255" shrinkToFit="1"/>
      <protection/>
    </xf>
    <xf numFmtId="0" fontId="3" fillId="0" borderId="38" xfId="0" applyFont="1" applyFill="1" applyBorder="1" applyAlignment="1" applyProtection="1">
      <alignment horizontal="center" vertical="center" wrapText="1"/>
      <protection/>
    </xf>
    <xf numFmtId="0" fontId="3" fillId="0" borderId="98" xfId="0" applyFont="1" applyFill="1" applyBorder="1" applyAlignment="1" applyProtection="1">
      <alignment horizontal="center" vertical="center" wrapText="1"/>
      <protection/>
    </xf>
    <xf numFmtId="0" fontId="3" fillId="0" borderId="114" xfId="0" applyFont="1" applyFill="1" applyBorder="1" applyAlignment="1" applyProtection="1">
      <alignment horizontal="center" vertical="center" wrapText="1"/>
      <protection/>
    </xf>
    <xf numFmtId="0" fontId="0" fillId="0" borderId="106"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textRotation="255" shrinkToFit="1"/>
      <protection/>
    </xf>
    <xf numFmtId="0" fontId="5" fillId="0" borderId="42" xfId="0" applyFont="1" applyFill="1" applyBorder="1" applyAlignment="1" applyProtection="1">
      <alignment horizontal="center" vertical="center" textRotation="255" shrinkToFit="1"/>
      <protection/>
    </xf>
    <xf numFmtId="0" fontId="5" fillId="0" borderId="20" xfId="0" applyFont="1" applyFill="1" applyBorder="1" applyAlignment="1" applyProtection="1">
      <alignment horizontal="center" vertical="center" textRotation="255" shrinkToFit="1"/>
      <protection/>
    </xf>
    <xf numFmtId="0" fontId="5" fillId="0" borderId="40" xfId="0" applyFont="1" applyFill="1" applyBorder="1" applyAlignment="1" applyProtection="1">
      <alignment horizontal="center" vertical="center" textRotation="255" shrinkToFit="1"/>
      <protection/>
    </xf>
    <xf numFmtId="0" fontId="5" fillId="0" borderId="43" xfId="0" applyFont="1" applyFill="1" applyBorder="1" applyAlignment="1" applyProtection="1">
      <alignment horizontal="center" vertical="center" textRotation="255" shrinkToFit="1"/>
      <protection/>
    </xf>
    <xf numFmtId="0" fontId="5" fillId="0" borderId="21" xfId="0" applyFont="1" applyFill="1" applyBorder="1" applyAlignment="1" applyProtection="1">
      <alignment horizontal="center" vertical="center" textRotation="255" shrinkToFit="1"/>
      <protection/>
    </xf>
    <xf numFmtId="0" fontId="5" fillId="0" borderId="117" xfId="0" applyFont="1" applyFill="1" applyBorder="1" applyAlignment="1" applyProtection="1">
      <alignment horizontal="center" vertical="center" textRotation="255" shrinkToFit="1"/>
      <protection/>
    </xf>
    <xf numFmtId="0" fontId="5" fillId="0" borderId="114" xfId="0" applyFont="1" applyFill="1" applyBorder="1" applyAlignment="1" applyProtection="1">
      <alignment horizontal="center" vertical="center" textRotation="255" shrinkToFit="1"/>
      <protection/>
    </xf>
    <xf numFmtId="0" fontId="0" fillId="0" borderId="106" xfId="0" applyFill="1" applyBorder="1" applyAlignment="1">
      <alignment vertical="center" textRotation="255" shrinkToFit="1"/>
    </xf>
    <xf numFmtId="0" fontId="0" fillId="0" borderId="17" xfId="0" applyFill="1" applyBorder="1" applyAlignment="1">
      <alignment vertical="center" textRotation="255" shrinkToFit="1"/>
    </xf>
    <xf numFmtId="0" fontId="5" fillId="0" borderId="103" xfId="0" applyFont="1" applyFill="1" applyBorder="1" applyAlignment="1" applyProtection="1">
      <alignment horizontal="center" vertical="center" textRotation="255" shrinkToFit="1"/>
      <protection/>
    </xf>
    <xf numFmtId="0" fontId="5" fillId="0" borderId="104" xfId="0" applyFont="1" applyFill="1" applyBorder="1" applyAlignment="1" applyProtection="1">
      <alignment horizontal="center" vertical="center" textRotation="255" shrinkToFit="1"/>
      <protection/>
    </xf>
    <xf numFmtId="0" fontId="5" fillId="0" borderId="105" xfId="0" applyFont="1" applyFill="1" applyBorder="1" applyAlignment="1" applyProtection="1">
      <alignment horizontal="center" vertical="center" textRotation="255" shrinkToFit="1"/>
      <protection/>
    </xf>
    <xf numFmtId="0" fontId="30" fillId="0" borderId="71" xfId="0" applyFont="1" applyFill="1" applyBorder="1" applyAlignment="1" applyProtection="1">
      <alignment horizontal="center" vertical="center" wrapText="1"/>
      <protection/>
    </xf>
    <xf numFmtId="0" fontId="5" fillId="0" borderId="51" xfId="0" applyFont="1" applyFill="1" applyBorder="1" applyAlignment="1" applyProtection="1">
      <alignment horizontal="center" vertical="center" textRotation="255" shrinkToFit="1"/>
      <protection/>
    </xf>
    <xf numFmtId="0" fontId="5" fillId="0" borderId="115" xfId="0" applyFont="1" applyFill="1" applyBorder="1" applyAlignment="1" applyProtection="1">
      <alignment horizontal="center" vertical="center" textRotation="255" shrinkToFit="1"/>
      <protection/>
    </xf>
    <xf numFmtId="0" fontId="5" fillId="0" borderId="109" xfId="0" applyFont="1" applyFill="1" applyBorder="1" applyAlignment="1" applyProtection="1">
      <alignment horizontal="center" vertical="center" textRotation="255" shrinkToFit="1"/>
      <protection/>
    </xf>
    <xf numFmtId="0" fontId="5" fillId="0" borderId="116" xfId="0" applyFont="1" applyFill="1" applyBorder="1" applyAlignment="1" applyProtection="1">
      <alignment horizontal="center" vertical="center" textRotation="255" shrinkToFit="1"/>
      <protection/>
    </xf>
    <xf numFmtId="0" fontId="5" fillId="0" borderId="112" xfId="0" applyFont="1" applyFill="1" applyBorder="1" applyAlignment="1" applyProtection="1">
      <alignment horizontal="center" vertical="center" textRotation="255" shrinkToFit="1"/>
      <protection/>
    </xf>
    <xf numFmtId="0" fontId="5" fillId="0" borderId="106" xfId="0" applyFont="1" applyFill="1" applyBorder="1" applyAlignment="1" applyProtection="1">
      <alignment horizontal="center" vertical="center" textRotation="255" shrinkToFit="1"/>
      <protection/>
    </xf>
    <xf numFmtId="0" fontId="5" fillId="0" borderId="17" xfId="0" applyFont="1" applyFill="1" applyBorder="1" applyAlignment="1" applyProtection="1">
      <alignment horizontal="center" vertical="center" textRotation="255" shrinkToFit="1"/>
      <protection/>
    </xf>
    <xf numFmtId="0" fontId="0" fillId="0" borderId="98" xfId="0" applyFill="1" applyBorder="1" applyAlignment="1">
      <alignment horizontal="center" vertical="center" textRotation="255" shrinkToFit="1"/>
    </xf>
    <xf numFmtId="0" fontId="0" fillId="0" borderId="18" xfId="0" applyFill="1" applyBorder="1" applyAlignment="1">
      <alignment horizontal="center" vertical="center" textRotation="255" shrinkToFit="1"/>
    </xf>
    <xf numFmtId="0" fontId="5" fillId="0" borderId="79" xfId="0" applyFont="1" applyFill="1" applyBorder="1" applyAlignment="1" applyProtection="1">
      <alignment horizontal="center" vertical="center" textRotation="255" shrinkToFit="1"/>
      <protection/>
    </xf>
    <xf numFmtId="0" fontId="3" fillId="0" borderId="46" xfId="0" applyFont="1" applyFill="1" applyBorder="1" applyAlignment="1" applyProtection="1">
      <alignment horizontal="center" vertical="center" wrapText="1"/>
      <protection/>
    </xf>
    <xf numFmtId="0" fontId="3" fillId="0" borderId="72" xfId="0" applyFont="1" applyFill="1" applyBorder="1" applyAlignment="1" applyProtection="1">
      <alignment horizontal="center" vertical="center" wrapText="1"/>
      <protection/>
    </xf>
    <xf numFmtId="0" fontId="3" fillId="0" borderId="47" xfId="0" applyFont="1" applyFill="1" applyBorder="1" applyAlignment="1" applyProtection="1">
      <alignment horizontal="center" vertical="center" wrapText="1"/>
      <protection/>
    </xf>
    <xf numFmtId="0" fontId="5" fillId="0" borderId="113" xfId="0" applyFont="1" applyFill="1" applyBorder="1" applyAlignment="1" applyProtection="1">
      <alignment horizontal="center" vertical="center" textRotation="255" shrinkToFit="1"/>
      <protection/>
    </xf>
    <xf numFmtId="0" fontId="3" fillId="0" borderId="77" xfId="0" applyFont="1" applyFill="1" applyBorder="1" applyAlignment="1" applyProtection="1">
      <alignment horizontal="center" vertical="center" wrapText="1"/>
      <protection/>
    </xf>
    <xf numFmtId="0" fontId="3" fillId="0" borderId="107" xfId="0" applyFont="1" applyFill="1" applyBorder="1" applyAlignment="1" applyProtection="1">
      <alignment horizontal="center" vertical="center" wrapText="1"/>
      <protection/>
    </xf>
    <xf numFmtId="0" fontId="3" fillId="0" borderId="108" xfId="0" applyFont="1" applyFill="1" applyBorder="1" applyAlignment="1" applyProtection="1">
      <alignment horizontal="center" vertical="center" wrapText="1"/>
      <protection/>
    </xf>
    <xf numFmtId="0" fontId="3" fillId="0" borderId="114" xfId="0" applyFont="1" applyFill="1" applyBorder="1" applyAlignment="1" applyProtection="1">
      <alignment horizontal="center" vertical="center" textRotation="255" shrinkToFit="1"/>
      <protection/>
    </xf>
    <xf numFmtId="0" fontId="0" fillId="0" borderId="106" xfId="0" applyFill="1" applyBorder="1" applyAlignment="1" applyProtection="1">
      <alignment horizontal="center" vertical="center" textRotation="255" shrinkToFit="1"/>
      <protection/>
    </xf>
    <xf numFmtId="0" fontId="0" fillId="0" borderId="17" xfId="0" applyFill="1" applyBorder="1" applyAlignment="1" applyProtection="1">
      <alignment horizontal="center" vertical="center" textRotation="255" shrinkToFit="1"/>
      <protection/>
    </xf>
    <xf numFmtId="0" fontId="3" fillId="0" borderId="18" xfId="0" applyFont="1" applyFill="1" applyBorder="1" applyAlignment="1" applyProtection="1">
      <alignment horizontal="center" vertical="center" wrapText="1"/>
      <protection/>
    </xf>
    <xf numFmtId="0" fontId="0" fillId="0" borderId="74" xfId="0" applyFill="1" applyBorder="1" applyAlignment="1">
      <alignment horizontal="center"/>
    </xf>
    <xf numFmtId="0" fontId="0" fillId="0" borderId="99" xfId="0" applyFill="1" applyBorder="1" applyAlignment="1">
      <alignment horizontal="center"/>
    </xf>
    <xf numFmtId="0" fontId="0" fillId="0" borderId="100" xfId="0" applyFill="1" applyBorder="1" applyAlignment="1">
      <alignment horizontal="center"/>
    </xf>
    <xf numFmtId="0" fontId="0" fillId="0" borderId="52" xfId="0" applyFill="1" applyBorder="1" applyAlignment="1">
      <alignment horizontal="center"/>
    </xf>
    <xf numFmtId="0" fontId="0" fillId="0" borderId="0" xfId="0" applyFill="1" applyBorder="1" applyAlignment="1">
      <alignment horizontal="center"/>
    </xf>
    <xf numFmtId="0" fontId="0" fillId="0" borderId="50" xfId="0" applyFill="1" applyBorder="1" applyAlignment="1">
      <alignment horizontal="center"/>
    </xf>
    <xf numFmtId="0" fontId="0" fillId="0" borderId="73" xfId="0" applyFill="1" applyBorder="1" applyAlignment="1">
      <alignment horizontal="center"/>
    </xf>
    <xf numFmtId="0" fontId="0" fillId="0" borderId="101" xfId="0" applyFill="1" applyBorder="1" applyAlignment="1">
      <alignment horizontal="center"/>
    </xf>
    <xf numFmtId="0" fontId="0" fillId="0" borderId="102" xfId="0" applyFill="1" applyBorder="1" applyAlignment="1">
      <alignment horizontal="center"/>
    </xf>
    <xf numFmtId="0" fontId="2" fillId="0" borderId="0" xfId="0" applyFont="1" applyFill="1" applyAlignment="1" applyProtection="1">
      <alignment horizontal="center" vertical="center"/>
      <protection/>
    </xf>
    <xf numFmtId="31" fontId="3" fillId="0" borderId="0" xfId="0" applyNumberFormat="1" applyFont="1" applyFill="1" applyAlignment="1" applyProtection="1">
      <alignment horizontal="left" vertical="center"/>
      <protection/>
    </xf>
    <xf numFmtId="0" fontId="3" fillId="0" borderId="93" xfId="0" applyFont="1" applyFill="1" applyBorder="1" applyAlignment="1" applyProtection="1">
      <alignment horizontal="center" vertical="center" shrinkToFit="1"/>
      <protection locked="0"/>
    </xf>
    <xf numFmtId="0" fontId="3" fillId="0" borderId="109" xfId="0" applyFont="1" applyFill="1" applyBorder="1" applyAlignment="1" applyProtection="1">
      <alignment horizontal="center" vertical="center" shrinkToFit="1"/>
      <protection locked="0"/>
    </xf>
    <xf numFmtId="0" fontId="3" fillId="0" borderId="92" xfId="0" applyFont="1" applyFill="1" applyBorder="1" applyAlignment="1" applyProtection="1">
      <alignment horizontal="center" vertical="center" shrinkToFit="1"/>
      <protection locked="0"/>
    </xf>
    <xf numFmtId="0" fontId="3" fillId="0" borderId="101" xfId="0" applyFont="1" applyFill="1" applyBorder="1" applyAlignment="1" applyProtection="1">
      <alignment horizontal="center" vertical="center" wrapText="1"/>
      <protection/>
    </xf>
    <xf numFmtId="0" fontId="3" fillId="0" borderId="110" xfId="0" applyFont="1" applyFill="1" applyBorder="1" applyAlignment="1" applyProtection="1">
      <alignment horizontal="center" vertical="center" wrapText="1"/>
      <protection/>
    </xf>
    <xf numFmtId="0" fontId="3" fillId="0" borderId="96" xfId="0" applyFont="1" applyFill="1" applyBorder="1" applyAlignment="1" applyProtection="1">
      <alignment horizontal="center" vertical="center" shrinkToFit="1"/>
      <protection locked="0"/>
    </xf>
    <xf numFmtId="0" fontId="3" fillId="0" borderId="111" xfId="0" applyFont="1" applyFill="1" applyBorder="1" applyAlignment="1" applyProtection="1">
      <alignment horizontal="center" vertical="center" shrinkToFit="1"/>
      <protection locked="0"/>
    </xf>
    <xf numFmtId="0" fontId="3" fillId="0" borderId="95" xfId="0" applyFont="1" applyFill="1" applyBorder="1" applyAlignment="1" applyProtection="1">
      <alignment horizontal="center" vertical="center" shrinkToFit="1"/>
      <protection locked="0"/>
    </xf>
    <xf numFmtId="0" fontId="3" fillId="0" borderId="45"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257175</xdr:colOff>
      <xdr:row>2</xdr:row>
      <xdr:rowOff>76200</xdr:rowOff>
    </xdr:from>
    <xdr:to>
      <xdr:col>44</xdr:col>
      <xdr:colOff>66675</xdr:colOff>
      <xdr:row>3</xdr:row>
      <xdr:rowOff>257175</xdr:rowOff>
    </xdr:to>
    <xdr:sp>
      <xdr:nvSpPr>
        <xdr:cNvPr id="1" name="WordArt 2"/>
        <xdr:cNvSpPr>
          <a:spLocks/>
        </xdr:cNvSpPr>
      </xdr:nvSpPr>
      <xdr:spPr>
        <a:xfrm>
          <a:off x="6858000" y="666750"/>
          <a:ext cx="9963150" cy="476250"/>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100000"/>
                  </a:srgbClr>
                </a:outerShdw>
              </a:effectLst>
              <a:latin typeface="ＭＳ Ｐゴシック"/>
              <a:cs typeface="ＭＳ Ｐゴシック"/>
            </a:rPr>
            <a:t>トータルポイント、個人成績は、女子のハンデを反映していません！</a:t>
          </a:r>
        </a:p>
      </xdr:txBody>
    </xdr:sp>
    <xdr:clientData/>
  </xdr:twoCellAnchor>
  <xdr:twoCellAnchor>
    <xdr:from>
      <xdr:col>32</xdr:col>
      <xdr:colOff>9525</xdr:colOff>
      <xdr:row>20</xdr:row>
      <xdr:rowOff>38100</xdr:rowOff>
    </xdr:from>
    <xdr:to>
      <xdr:col>56</xdr:col>
      <xdr:colOff>85725</xdr:colOff>
      <xdr:row>22</xdr:row>
      <xdr:rowOff>238125</xdr:rowOff>
    </xdr:to>
    <xdr:sp>
      <xdr:nvSpPr>
        <xdr:cNvPr id="2" name="テキスト ボックス 2"/>
        <xdr:cNvSpPr txBox="1">
          <a:spLocks noChangeArrowheads="1"/>
        </xdr:cNvSpPr>
      </xdr:nvSpPr>
      <xdr:spPr>
        <a:xfrm>
          <a:off x="12468225" y="5648325"/>
          <a:ext cx="7800975" cy="7715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4400" b="0" i="0" u="none" baseline="0">
              <a:solidFill>
                <a:srgbClr val="000000"/>
              </a:solidFill>
              <a:latin typeface="HGS創英角ﾎﾟｯﾌﾟ体"/>
              <a:ea typeface="HGS創英角ﾎﾟｯﾌﾟ体"/>
              <a:cs typeface="HGS創英角ﾎﾟｯﾌﾟ体"/>
            </a:rPr>
            <a:t>！運営以外は入力禁止！</a:t>
          </a:r>
          <a:r>
            <a:rPr lang="en-US" cap="none" sz="4400" b="0" i="0" u="none" baseline="0">
              <a:solidFill>
                <a:srgbClr val="000000"/>
              </a:solidFill>
              <a:latin typeface="HGS創英角ﾎﾟｯﾌﾟ体"/>
              <a:ea typeface="HGS創英角ﾎﾟｯﾌﾟ体"/>
              <a:cs typeface="HGS創英角ﾎﾟｯﾌﾟ体"/>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6"/>
  <sheetViews>
    <sheetView zoomScalePageLayoutView="0" workbookViewId="0" topLeftCell="A1">
      <selection activeCell="A1" sqref="A1"/>
    </sheetView>
  </sheetViews>
  <sheetFormatPr defaultColWidth="9.00390625" defaultRowHeight="13.5"/>
  <sheetData>
    <row r="2" ht="12.75">
      <c r="A2" t="s">
        <v>72</v>
      </c>
    </row>
    <row r="3" ht="12.75">
      <c r="A3" t="s">
        <v>73</v>
      </c>
    </row>
    <row r="4" ht="12.75">
      <c r="A4" t="s">
        <v>74</v>
      </c>
    </row>
    <row r="5" ht="12.75">
      <c r="A5" t="s">
        <v>75</v>
      </c>
    </row>
    <row r="6" ht="12.75">
      <c r="A6" t="s">
        <v>76</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C21"/>
  <sheetViews>
    <sheetView zoomScalePageLayoutView="0" workbookViewId="0" topLeftCell="A1">
      <selection activeCell="A1" sqref="A1"/>
    </sheetView>
  </sheetViews>
  <sheetFormatPr defaultColWidth="9.00390625" defaultRowHeight="13.5"/>
  <cols>
    <col min="1" max="2" width="2.00390625" style="0" customWidth="1"/>
  </cols>
  <sheetData>
    <row r="2" ht="12.75">
      <c r="B2" t="s">
        <v>118</v>
      </c>
    </row>
    <row r="5" spans="2:3" ht="12.75">
      <c r="B5" t="s">
        <v>117</v>
      </c>
      <c r="C5" t="s">
        <v>116</v>
      </c>
    </row>
    <row r="6" ht="12.75">
      <c r="C6" t="s">
        <v>123</v>
      </c>
    </row>
    <row r="7" ht="12.75">
      <c r="C7" t="s">
        <v>124</v>
      </c>
    </row>
    <row r="9" spans="2:3" ht="12.75">
      <c r="B9" t="s">
        <v>117</v>
      </c>
      <c r="C9" t="s">
        <v>121</v>
      </c>
    </row>
    <row r="10" ht="12.75">
      <c r="C10" t="s">
        <v>126</v>
      </c>
    </row>
    <row r="11" ht="12.75">
      <c r="C11" t="s">
        <v>136</v>
      </c>
    </row>
    <row r="13" spans="2:3" ht="12.75">
      <c r="B13" t="s">
        <v>119</v>
      </c>
      <c r="C13" t="s">
        <v>120</v>
      </c>
    </row>
    <row r="14" ht="12.75">
      <c r="C14" t="s">
        <v>127</v>
      </c>
    </row>
    <row r="15" ht="12.75">
      <c r="C15" s="70" t="s">
        <v>125</v>
      </c>
    </row>
    <row r="16" ht="12.75">
      <c r="C16" s="71" t="s">
        <v>128</v>
      </c>
    </row>
    <row r="18" spans="2:3" ht="12.75">
      <c r="B18" t="s">
        <v>117</v>
      </c>
      <c r="C18" t="s">
        <v>122</v>
      </c>
    </row>
    <row r="19" ht="12.75">
      <c r="C19" t="s">
        <v>129</v>
      </c>
    </row>
    <row r="20" ht="12.75">
      <c r="C20" t="s">
        <v>130</v>
      </c>
    </row>
    <row r="21" ht="12.75">
      <c r="C21" t="s">
        <v>131</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F65"/>
  <sheetViews>
    <sheetView zoomScale="85" zoomScaleNormal="85" zoomScalePageLayoutView="0" workbookViewId="0" topLeftCell="A1">
      <selection activeCell="C17" sqref="C17:D17"/>
    </sheetView>
  </sheetViews>
  <sheetFormatPr defaultColWidth="9.00390625" defaultRowHeight="13.5"/>
  <cols>
    <col min="1" max="1" width="1.00390625" style="4" customWidth="1"/>
    <col min="2" max="6" width="16.00390625" style="4" customWidth="1"/>
    <col min="7" max="16384" width="9.00390625" style="4" customWidth="1"/>
  </cols>
  <sheetData>
    <row r="2" ht="12.75">
      <c r="B2" s="36" t="s">
        <v>97</v>
      </c>
    </row>
    <row r="3" ht="12.75">
      <c r="B3" s="36" t="s">
        <v>138</v>
      </c>
    </row>
    <row r="4" ht="12.75">
      <c r="B4" s="36" t="s">
        <v>95</v>
      </c>
    </row>
    <row r="5" ht="12.75">
      <c r="B5" s="36" t="s">
        <v>111</v>
      </c>
    </row>
    <row r="6" ht="12.75">
      <c r="B6" s="36" t="s">
        <v>96</v>
      </c>
    </row>
    <row r="7" ht="12.75">
      <c r="B7" s="36" t="s">
        <v>113</v>
      </c>
    </row>
    <row r="8" ht="12.75">
      <c r="B8" s="36"/>
    </row>
    <row r="9" ht="13.5" thickBot="1">
      <c r="B9" s="36"/>
    </row>
    <row r="10" spans="2:6" ht="18.75">
      <c r="B10" s="37"/>
      <c r="C10" s="38" t="s">
        <v>98</v>
      </c>
      <c r="D10" s="38"/>
      <c r="E10" s="39"/>
      <c r="F10" s="210"/>
    </row>
    <row r="11" spans="2:6" ht="30" customHeight="1" thickBot="1">
      <c r="B11" s="228" t="s">
        <v>155</v>
      </c>
      <c r="C11" s="229"/>
      <c r="D11" s="229"/>
      <c r="E11" s="230"/>
      <c r="F11" s="154"/>
    </row>
    <row r="12" spans="2:6" ht="19.5" thickBot="1">
      <c r="B12" s="40"/>
      <c r="C12" s="40"/>
      <c r="D12" s="40"/>
      <c r="E12" s="40"/>
      <c r="F12" s="40"/>
    </row>
    <row r="13" spans="2:6" ht="30" customHeight="1" thickBot="1">
      <c r="B13" s="41" t="s">
        <v>102</v>
      </c>
      <c r="C13" s="231">
        <v>43394</v>
      </c>
      <c r="D13" s="232"/>
      <c r="E13" s="233"/>
      <c r="F13" s="154"/>
    </row>
    <row r="14" spans="2:6" ht="19.5" thickBot="1">
      <c r="B14" s="40"/>
      <c r="C14" s="40"/>
      <c r="D14" s="40"/>
      <c r="E14" s="40"/>
      <c r="F14" s="40"/>
    </row>
    <row r="15" spans="2:6" ht="30" customHeight="1" thickBot="1">
      <c r="B15" s="41" t="s">
        <v>103</v>
      </c>
      <c r="C15" s="234" t="s">
        <v>154</v>
      </c>
      <c r="D15" s="235"/>
      <c r="E15" s="233"/>
      <c r="F15" s="154"/>
    </row>
    <row r="16" ht="19.5" customHeight="1" thickBot="1"/>
    <row r="17" spans="2:6" ht="30" customHeight="1" thickBot="1">
      <c r="B17" s="41" t="s">
        <v>104</v>
      </c>
      <c r="C17" s="234">
        <v>180</v>
      </c>
      <c r="D17" s="236"/>
      <c r="E17" s="1" t="s">
        <v>105</v>
      </c>
      <c r="F17" s="40"/>
    </row>
    <row r="18" ht="19.5" customHeight="1"/>
    <row r="19" spans="3:6" ht="19.5" customHeight="1" thickBot="1">
      <c r="C19" s="3" t="s">
        <v>101</v>
      </c>
      <c r="D19" s="3" t="s">
        <v>134</v>
      </c>
      <c r="E19" s="3" t="s">
        <v>101</v>
      </c>
      <c r="F19" s="3" t="s">
        <v>134</v>
      </c>
    </row>
    <row r="20" spans="2:6" ht="30" customHeight="1">
      <c r="B20" s="42" t="s">
        <v>71</v>
      </c>
      <c r="C20" s="155" t="s">
        <v>137</v>
      </c>
      <c r="D20" s="208"/>
      <c r="E20" s="159" t="s">
        <v>146</v>
      </c>
      <c r="F20" s="209"/>
    </row>
    <row r="21" spans="2:6" ht="30" customHeight="1">
      <c r="B21" s="43" t="s">
        <v>78</v>
      </c>
      <c r="C21" s="156" t="s">
        <v>139</v>
      </c>
      <c r="D21" s="157">
        <v>180</v>
      </c>
      <c r="E21" s="160" t="s">
        <v>147</v>
      </c>
      <c r="F21" s="161">
        <v>180</v>
      </c>
    </row>
    <row r="22" spans="2:6" ht="30" customHeight="1">
      <c r="B22" s="43" t="s">
        <v>79</v>
      </c>
      <c r="C22" s="156" t="s">
        <v>140</v>
      </c>
      <c r="D22" s="157">
        <v>180</v>
      </c>
      <c r="E22" s="160" t="s">
        <v>148</v>
      </c>
      <c r="F22" s="161">
        <v>180</v>
      </c>
    </row>
    <row r="23" spans="2:6" ht="30" customHeight="1">
      <c r="B23" s="43" t="s">
        <v>80</v>
      </c>
      <c r="C23" s="156" t="s">
        <v>141</v>
      </c>
      <c r="D23" s="157">
        <v>180</v>
      </c>
      <c r="E23" s="160" t="s">
        <v>149</v>
      </c>
      <c r="F23" s="161">
        <v>180</v>
      </c>
    </row>
    <row r="24" spans="2:6" ht="30" customHeight="1">
      <c r="B24" s="43" t="s">
        <v>81</v>
      </c>
      <c r="C24" s="156" t="s">
        <v>142</v>
      </c>
      <c r="D24" s="157">
        <v>180</v>
      </c>
      <c r="E24" s="160" t="s">
        <v>150</v>
      </c>
      <c r="F24" s="161">
        <v>180</v>
      </c>
    </row>
    <row r="25" spans="2:6" ht="30" customHeight="1">
      <c r="B25" s="43" t="s">
        <v>82</v>
      </c>
      <c r="C25" s="156" t="s">
        <v>143</v>
      </c>
      <c r="D25" s="157">
        <v>180</v>
      </c>
      <c r="E25" s="160" t="s">
        <v>151</v>
      </c>
      <c r="F25" s="161">
        <v>180</v>
      </c>
    </row>
    <row r="26" spans="2:6" ht="30" customHeight="1">
      <c r="B26" s="43" t="s">
        <v>83</v>
      </c>
      <c r="C26" s="156" t="s">
        <v>144</v>
      </c>
      <c r="D26" s="157">
        <v>180</v>
      </c>
      <c r="E26" s="160" t="s">
        <v>152</v>
      </c>
      <c r="F26" s="161">
        <v>180</v>
      </c>
    </row>
    <row r="27" spans="2:6" ht="30" customHeight="1" thickBot="1">
      <c r="B27" s="44" t="s">
        <v>84</v>
      </c>
      <c r="C27" s="156" t="s">
        <v>145</v>
      </c>
      <c r="D27" s="158">
        <v>140</v>
      </c>
      <c r="E27" s="160" t="s">
        <v>153</v>
      </c>
      <c r="F27" s="162">
        <v>140</v>
      </c>
    </row>
    <row r="34" ht="13.5" thickBot="1"/>
    <row r="35" ht="13.5" thickBot="1">
      <c r="B35" s="45" t="s">
        <v>85</v>
      </c>
    </row>
    <row r="36" ht="13.5" thickTop="1">
      <c r="B36" s="46" t="s">
        <v>86</v>
      </c>
    </row>
    <row r="37" ht="12.75">
      <c r="B37" s="47" t="s">
        <v>87</v>
      </c>
    </row>
    <row r="38" ht="12.75">
      <c r="B38" s="47" t="s">
        <v>88</v>
      </c>
    </row>
    <row r="39" ht="12.75">
      <c r="B39" s="47" t="s">
        <v>89</v>
      </c>
    </row>
    <row r="40" ht="12.75">
      <c r="B40" s="47" t="s">
        <v>90</v>
      </c>
    </row>
    <row r="41" ht="12.75">
      <c r="B41" s="47" t="s">
        <v>91</v>
      </c>
    </row>
    <row r="42" ht="12.75">
      <c r="B42" s="47" t="s">
        <v>92</v>
      </c>
    </row>
    <row r="43" ht="12.75">
      <c r="B43" s="47" t="s">
        <v>93</v>
      </c>
    </row>
    <row r="44" ht="12.75">
      <c r="B44" s="47" t="s">
        <v>94</v>
      </c>
    </row>
    <row r="45" ht="12.75">
      <c r="B45" s="48"/>
    </row>
    <row r="46" ht="12.75">
      <c r="B46" s="48"/>
    </row>
    <row r="47" ht="12.75">
      <c r="B47" s="48"/>
    </row>
    <row r="48" ht="12.75">
      <c r="B48" s="48"/>
    </row>
    <row r="49" ht="12.75">
      <c r="B49" s="48"/>
    </row>
    <row r="50" ht="12.75">
      <c r="B50" s="48"/>
    </row>
    <row r="51" ht="12.75">
      <c r="B51" s="48"/>
    </row>
    <row r="52" ht="12.75">
      <c r="B52" s="48"/>
    </row>
    <row r="53" ht="12.75">
      <c r="B53" s="48"/>
    </row>
    <row r="54" ht="12.75">
      <c r="B54" s="48"/>
    </row>
    <row r="55" ht="12.75">
      <c r="B55" s="48"/>
    </row>
    <row r="56" ht="12.75">
      <c r="B56" s="48"/>
    </row>
    <row r="57" ht="12.75">
      <c r="B57" s="48"/>
    </row>
    <row r="58" ht="12.75">
      <c r="B58" s="48"/>
    </row>
    <row r="59" ht="12.75">
      <c r="B59" s="48"/>
    </row>
    <row r="60" ht="12.75">
      <c r="B60" s="48"/>
    </row>
    <row r="61" ht="12.75">
      <c r="B61" s="48"/>
    </row>
    <row r="62" ht="12.75">
      <c r="B62" s="48"/>
    </row>
    <row r="63" ht="12.75">
      <c r="B63" s="48"/>
    </row>
    <row r="64" ht="12.75">
      <c r="B64" s="48"/>
    </row>
    <row r="65" ht="13.5" thickBot="1">
      <c r="B65" s="49"/>
    </row>
  </sheetData>
  <sheetProtection/>
  <mergeCells count="4">
    <mergeCell ref="B11:E11"/>
    <mergeCell ref="C13:E13"/>
    <mergeCell ref="C15:E15"/>
    <mergeCell ref="C17:D17"/>
  </mergeCells>
  <dataValidations count="2">
    <dataValidation type="list" allowBlank="1" showInputMessage="1" showErrorMessage="1" sqref="C20:D20 F20">
      <formula1>$B$36:$B$65</formula1>
    </dataValidation>
    <dataValidation type="list" allowBlank="1" showInputMessage="1" showErrorMessage="1" sqref="E20">
      <formula1>$B$37:$B$66</formula1>
    </dataValidation>
  </dataValidation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P111"/>
  <sheetViews>
    <sheetView showGridLines="0" view="pageBreakPreview" zoomScale="40" zoomScaleNormal="85" zoomScaleSheetLayoutView="40" workbookViewId="0" topLeftCell="A73">
      <selection activeCell="O83" sqref="O83"/>
    </sheetView>
  </sheetViews>
  <sheetFormatPr defaultColWidth="4.875" defaultRowHeight="16.5" customHeight="1"/>
  <cols>
    <col min="1" max="1" width="0.74609375" style="4" customWidth="1"/>
    <col min="2" max="3" width="29.25390625" style="4" customWidth="1"/>
    <col min="4" max="5" width="0.74609375" style="4" customWidth="1"/>
    <col min="6" max="7" width="29.25390625" style="4" customWidth="1"/>
    <col min="8" max="9" width="0.74609375" style="4" customWidth="1"/>
    <col min="10" max="11" width="29.25390625" style="4" customWidth="1"/>
    <col min="12" max="12" width="0.74609375" style="4" customWidth="1"/>
    <col min="13" max="13" width="0.74609375" style="4" hidden="1" customWidth="1"/>
    <col min="14" max="15" width="29.25390625" style="4" customWidth="1"/>
    <col min="16" max="17" width="0.74609375" style="4" customWidth="1"/>
    <col min="18" max="16384" width="4.875" style="4" customWidth="1"/>
  </cols>
  <sheetData>
    <row r="1" ht="7.5" customHeight="1" thickBot="1"/>
    <row r="2" spans="2:15" ht="30" customHeight="1" thickBot="1">
      <c r="B2" s="5" t="s">
        <v>19</v>
      </c>
      <c r="C2" s="6" t="s">
        <v>9</v>
      </c>
      <c r="F2" s="5" t="s">
        <v>20</v>
      </c>
      <c r="G2" s="6" t="s">
        <v>9</v>
      </c>
      <c r="J2" s="5" t="s">
        <v>21</v>
      </c>
      <c r="K2" s="6" t="s">
        <v>9</v>
      </c>
      <c r="N2" s="5" t="s">
        <v>22</v>
      </c>
      <c r="O2" s="6" t="s">
        <v>9</v>
      </c>
    </row>
    <row r="3" spans="2:15" s="2" customFormat="1" ht="52.5" customHeight="1">
      <c r="B3" s="7" t="str">
        <f>'▲成績表seiseki'!C10</f>
        <v>山田晃司</v>
      </c>
      <c r="C3" s="8" t="str">
        <f>'▲成績表seiseki'!C15</f>
        <v>杉本博章</v>
      </c>
      <c r="F3" s="7" t="str">
        <f>'▲成績表seiseki'!D10</f>
        <v>岩本剛</v>
      </c>
      <c r="G3" s="8" t="str">
        <f>'▲成績表seiseki'!D15</f>
        <v>和田宗一郎</v>
      </c>
      <c r="J3" s="7" t="str">
        <f>'▲成績表seiseki'!E10</f>
        <v>白戸玲人</v>
      </c>
      <c r="K3" s="8" t="str">
        <f>'▲成績表seiseki'!E15</f>
        <v>末岡修</v>
      </c>
      <c r="N3" s="7" t="str">
        <f>'▲成績表seiseki'!F10</f>
        <v>斎藤裕児</v>
      </c>
      <c r="O3" s="8" t="str">
        <f>'▲成績表seiseki'!F15</f>
        <v>中本雅大</v>
      </c>
    </row>
    <row r="4" spans="2:16" ht="15" customHeight="1">
      <c r="B4" s="9" t="str">
        <f>'☆登録touroku'!C20</f>
        <v>奈良</v>
      </c>
      <c r="C4" s="10" t="str">
        <f>'☆登録touroku'!E20</f>
        <v>和歌山</v>
      </c>
      <c r="D4" s="11"/>
      <c r="F4" s="9" t="str">
        <f>$B$4</f>
        <v>奈良</v>
      </c>
      <c r="G4" s="10" t="str">
        <f>$C$4</f>
        <v>和歌山</v>
      </c>
      <c r="H4" s="11"/>
      <c r="J4" s="9" t="str">
        <f>$B$4</f>
        <v>奈良</v>
      </c>
      <c r="K4" s="10" t="str">
        <f>$C$4</f>
        <v>和歌山</v>
      </c>
      <c r="L4" s="11"/>
      <c r="N4" s="9" t="str">
        <f>$B$4</f>
        <v>奈良</v>
      </c>
      <c r="O4" s="10" t="str">
        <f>$C$4</f>
        <v>和歌山</v>
      </c>
      <c r="P4" s="11"/>
    </row>
    <row r="5" spans="2:15" ht="37.5" customHeight="1">
      <c r="B5" s="12"/>
      <c r="C5" s="13"/>
      <c r="F5" s="12"/>
      <c r="G5" s="13"/>
      <c r="J5" s="12"/>
      <c r="K5" s="13"/>
      <c r="N5" s="12"/>
      <c r="O5" s="13"/>
    </row>
    <row r="6" spans="2:15" ht="37.5" customHeight="1">
      <c r="B6" s="14" t="s">
        <v>11</v>
      </c>
      <c r="C6" s="15" t="s">
        <v>11</v>
      </c>
      <c r="F6" s="14" t="s">
        <v>11</v>
      </c>
      <c r="G6" s="15" t="s">
        <v>11</v>
      </c>
      <c r="J6" s="14" t="s">
        <v>11</v>
      </c>
      <c r="K6" s="15" t="s">
        <v>11</v>
      </c>
      <c r="N6" s="14" t="s">
        <v>11</v>
      </c>
      <c r="O6" s="15" t="s">
        <v>11</v>
      </c>
    </row>
    <row r="7" spans="2:15" ht="30" customHeight="1" thickBot="1">
      <c r="B7" s="16" t="s">
        <v>10</v>
      </c>
      <c r="C7" s="17"/>
      <c r="F7" s="16" t="s">
        <v>10</v>
      </c>
      <c r="G7" s="17"/>
      <c r="J7" s="16" t="s">
        <v>10</v>
      </c>
      <c r="K7" s="17"/>
      <c r="N7" s="16" t="s">
        <v>10</v>
      </c>
      <c r="O7" s="17"/>
    </row>
    <row r="8" ht="7.5" customHeight="1"/>
    <row r="9" ht="7.5" customHeight="1" thickBot="1"/>
    <row r="10" spans="2:15" ht="30" customHeight="1" thickBot="1">
      <c r="B10" s="5" t="s">
        <v>25</v>
      </c>
      <c r="C10" s="6" t="s">
        <v>9</v>
      </c>
      <c r="F10" s="5" t="s">
        <v>24</v>
      </c>
      <c r="G10" s="6" t="s">
        <v>9</v>
      </c>
      <c r="J10" s="5" t="s">
        <v>23</v>
      </c>
      <c r="K10" s="6" t="s">
        <v>9</v>
      </c>
      <c r="N10" s="185"/>
      <c r="O10" s="186"/>
    </row>
    <row r="11" spans="2:15" s="2" customFormat="1" ht="52.5" customHeight="1">
      <c r="B11" s="7" t="str">
        <f>'▲成績表seiseki'!G10</f>
        <v>吉向翔平</v>
      </c>
      <c r="C11" s="8" t="str">
        <f>'▲成績表seiseki'!G15</f>
        <v>上村宏司</v>
      </c>
      <c r="F11" s="7" t="str">
        <f>'▲成績表seiseki'!H10</f>
        <v>長谷川進</v>
      </c>
      <c r="G11" s="8" t="str">
        <f>'▲成績表seiseki'!H15</f>
        <v>辻本遼太</v>
      </c>
      <c r="J11" s="7" t="str">
        <f>'▲成績表seiseki'!I10</f>
        <v>白戸恭子</v>
      </c>
      <c r="K11" s="8" t="str">
        <f>'▲成績表seiseki'!I15</f>
        <v>松房ゆかり</v>
      </c>
      <c r="N11" s="187"/>
      <c r="O11" s="187"/>
    </row>
    <row r="12" spans="2:16" ht="15" customHeight="1">
      <c r="B12" s="9" t="str">
        <f>$B$4</f>
        <v>奈良</v>
      </c>
      <c r="C12" s="10" t="str">
        <f>$C$4</f>
        <v>和歌山</v>
      </c>
      <c r="D12" s="11"/>
      <c r="F12" s="9" t="str">
        <f>$B$4</f>
        <v>奈良</v>
      </c>
      <c r="G12" s="10" t="str">
        <f>$C$4</f>
        <v>和歌山</v>
      </c>
      <c r="H12" s="11"/>
      <c r="J12" s="9" t="str">
        <f>$B$4</f>
        <v>奈良</v>
      </c>
      <c r="K12" s="10" t="str">
        <f>$C$4</f>
        <v>和歌山</v>
      </c>
      <c r="L12" s="11"/>
      <c r="N12" s="188"/>
      <c r="O12" s="188"/>
      <c r="P12" s="11"/>
    </row>
    <row r="13" spans="2:15" ht="37.5" customHeight="1">
      <c r="B13" s="12"/>
      <c r="C13" s="13"/>
      <c r="F13" s="12"/>
      <c r="G13" s="13"/>
      <c r="J13" s="12"/>
      <c r="K13" s="13"/>
      <c r="N13" s="189"/>
      <c r="O13" s="189"/>
    </row>
    <row r="14" spans="2:15" ht="37.5" customHeight="1">
      <c r="B14" s="14" t="s">
        <v>11</v>
      </c>
      <c r="C14" s="15" t="s">
        <v>11</v>
      </c>
      <c r="F14" s="14" t="s">
        <v>11</v>
      </c>
      <c r="G14" s="15" t="s">
        <v>11</v>
      </c>
      <c r="J14" s="14" t="s">
        <v>11</v>
      </c>
      <c r="K14" s="15" t="s">
        <v>11</v>
      </c>
      <c r="N14" s="186"/>
      <c r="O14" s="186"/>
    </row>
    <row r="15" spans="2:15" ht="30" customHeight="1" thickBot="1">
      <c r="B15" s="16" t="s">
        <v>10</v>
      </c>
      <c r="C15" s="17"/>
      <c r="F15" s="16" t="s">
        <v>10</v>
      </c>
      <c r="G15" s="17"/>
      <c r="J15" s="16" t="s">
        <v>10</v>
      </c>
      <c r="K15" s="17"/>
      <c r="N15" s="190"/>
      <c r="O15" s="190"/>
    </row>
    <row r="16" ht="7.5" customHeight="1"/>
    <row r="17" ht="7.5" customHeight="1" thickBot="1"/>
    <row r="18" spans="2:15" ht="30" customHeight="1" thickBot="1">
      <c r="B18" s="5" t="s">
        <v>67</v>
      </c>
      <c r="C18" s="6" t="s">
        <v>9</v>
      </c>
      <c r="F18" s="5" t="s">
        <v>66</v>
      </c>
      <c r="G18" s="6" t="s">
        <v>9</v>
      </c>
      <c r="J18" s="5" t="s">
        <v>65</v>
      </c>
      <c r="K18" s="6" t="s">
        <v>9</v>
      </c>
      <c r="N18" s="5" t="s">
        <v>64</v>
      </c>
      <c r="O18" s="6" t="s">
        <v>9</v>
      </c>
    </row>
    <row r="19" spans="2:15" s="2" customFormat="1" ht="52.5" customHeight="1">
      <c r="B19" s="7" t="str">
        <f>'▲成績表seiseki'!M10</f>
        <v>山田晃司</v>
      </c>
      <c r="C19" s="8" t="str">
        <f>'▲成績表seiseki'!M15</f>
        <v>和田宗一郎</v>
      </c>
      <c r="F19" s="7" t="str">
        <f>'▲成績表seiseki'!N10</f>
        <v>岩本剛</v>
      </c>
      <c r="G19" s="8" t="str">
        <f>'▲成績表seiseki'!N15</f>
        <v>末岡修</v>
      </c>
      <c r="J19" s="7" t="str">
        <f>'▲成績表seiseki'!O10</f>
        <v>白戸玲人</v>
      </c>
      <c r="K19" s="8" t="str">
        <f>'▲成績表seiseki'!O15</f>
        <v>中本雅大</v>
      </c>
      <c r="N19" s="7" t="str">
        <f>'▲成績表seiseki'!P10</f>
        <v>斎藤裕児</v>
      </c>
      <c r="O19" s="8" t="str">
        <f>'▲成績表seiseki'!P15</f>
        <v>上村宏司</v>
      </c>
    </row>
    <row r="20" spans="2:16" ht="15" customHeight="1">
      <c r="B20" s="9" t="str">
        <f>$B$4</f>
        <v>奈良</v>
      </c>
      <c r="C20" s="10" t="str">
        <f>$C$4</f>
        <v>和歌山</v>
      </c>
      <c r="D20" s="11"/>
      <c r="F20" s="9" t="str">
        <f>$B$4</f>
        <v>奈良</v>
      </c>
      <c r="G20" s="10" t="str">
        <f>$C$4</f>
        <v>和歌山</v>
      </c>
      <c r="H20" s="11"/>
      <c r="J20" s="9" t="str">
        <f>$B$4</f>
        <v>奈良</v>
      </c>
      <c r="K20" s="10" t="str">
        <f>$C$4</f>
        <v>和歌山</v>
      </c>
      <c r="L20" s="11"/>
      <c r="N20" s="9" t="str">
        <f>$B$4</f>
        <v>奈良</v>
      </c>
      <c r="O20" s="10" t="str">
        <f>$C$4</f>
        <v>和歌山</v>
      </c>
      <c r="P20" s="11"/>
    </row>
    <row r="21" spans="2:15" ht="37.5" customHeight="1">
      <c r="B21" s="12"/>
      <c r="C21" s="13"/>
      <c r="F21" s="12"/>
      <c r="G21" s="13"/>
      <c r="J21" s="12"/>
      <c r="K21" s="13"/>
      <c r="N21" s="12"/>
      <c r="O21" s="13"/>
    </row>
    <row r="22" spans="2:15" ht="37.5" customHeight="1">
      <c r="B22" s="14" t="s">
        <v>11</v>
      </c>
      <c r="C22" s="15" t="s">
        <v>11</v>
      </c>
      <c r="F22" s="14" t="s">
        <v>11</v>
      </c>
      <c r="G22" s="15" t="s">
        <v>11</v>
      </c>
      <c r="J22" s="14" t="s">
        <v>11</v>
      </c>
      <c r="K22" s="15" t="s">
        <v>11</v>
      </c>
      <c r="N22" s="14" t="s">
        <v>11</v>
      </c>
      <c r="O22" s="15" t="s">
        <v>11</v>
      </c>
    </row>
    <row r="23" spans="2:15" ht="30" customHeight="1" thickBot="1">
      <c r="B23" s="16" t="s">
        <v>10</v>
      </c>
      <c r="C23" s="17"/>
      <c r="F23" s="16" t="s">
        <v>10</v>
      </c>
      <c r="G23" s="17"/>
      <c r="J23" s="16" t="s">
        <v>10</v>
      </c>
      <c r="K23" s="17"/>
      <c r="N23" s="16" t="s">
        <v>10</v>
      </c>
      <c r="O23" s="17"/>
    </row>
    <row r="24" ht="7.5" customHeight="1"/>
    <row r="25" ht="7.5" customHeight="1" thickBot="1"/>
    <row r="26" spans="2:15" ht="30" customHeight="1" thickBot="1">
      <c r="B26" s="5" t="s">
        <v>61</v>
      </c>
      <c r="C26" s="6" t="s">
        <v>9</v>
      </c>
      <c r="F26" s="5" t="s">
        <v>62</v>
      </c>
      <c r="G26" s="6" t="s">
        <v>9</v>
      </c>
      <c r="J26" s="5" t="s">
        <v>63</v>
      </c>
      <c r="K26" s="6" t="s">
        <v>9</v>
      </c>
      <c r="N26" s="185"/>
      <c r="O26" s="186"/>
    </row>
    <row r="27" spans="2:15" s="2" customFormat="1" ht="52.5" customHeight="1">
      <c r="B27" s="7" t="str">
        <f>'▲成績表seiseki'!Q10</f>
        <v>吉向翔平</v>
      </c>
      <c r="C27" s="8" t="str">
        <f>'▲成績表seiseki'!Q15</f>
        <v>辻本遼太</v>
      </c>
      <c r="F27" s="7" t="str">
        <f>'▲成績表seiseki'!R10</f>
        <v>長谷川進</v>
      </c>
      <c r="G27" s="8" t="str">
        <f>'▲成績表seiseki'!R15</f>
        <v>松房ゆかり</v>
      </c>
      <c r="J27" s="7" t="str">
        <f>'▲成績表seiseki'!S10</f>
        <v>白戸恭子</v>
      </c>
      <c r="K27" s="8" t="str">
        <f>'▲成績表seiseki'!S15</f>
        <v>杉本博章</v>
      </c>
      <c r="N27" s="187"/>
      <c r="O27" s="187"/>
    </row>
    <row r="28" spans="2:16" ht="15" customHeight="1">
      <c r="B28" s="9" t="str">
        <f>$B$4</f>
        <v>奈良</v>
      </c>
      <c r="C28" s="10" t="str">
        <f>$C$4</f>
        <v>和歌山</v>
      </c>
      <c r="D28" s="11"/>
      <c r="F28" s="9" t="str">
        <f>$B$4</f>
        <v>奈良</v>
      </c>
      <c r="G28" s="10" t="str">
        <f>$C$4</f>
        <v>和歌山</v>
      </c>
      <c r="H28" s="11"/>
      <c r="J28" s="9" t="str">
        <f>$B$4</f>
        <v>奈良</v>
      </c>
      <c r="K28" s="10" t="str">
        <f>$C$4</f>
        <v>和歌山</v>
      </c>
      <c r="L28" s="11"/>
      <c r="N28" s="188"/>
      <c r="O28" s="188"/>
      <c r="P28" s="11"/>
    </row>
    <row r="29" spans="2:15" ht="37.5" customHeight="1">
      <c r="B29" s="12"/>
      <c r="C29" s="13"/>
      <c r="F29" s="12"/>
      <c r="G29" s="13"/>
      <c r="J29" s="12"/>
      <c r="K29" s="13"/>
      <c r="N29" s="189"/>
      <c r="O29" s="189"/>
    </row>
    <row r="30" spans="2:15" ht="37.5" customHeight="1">
      <c r="B30" s="14" t="s">
        <v>11</v>
      </c>
      <c r="C30" s="15" t="s">
        <v>11</v>
      </c>
      <c r="F30" s="14" t="s">
        <v>11</v>
      </c>
      <c r="G30" s="15" t="s">
        <v>11</v>
      </c>
      <c r="J30" s="14" t="s">
        <v>11</v>
      </c>
      <c r="K30" s="15" t="s">
        <v>11</v>
      </c>
      <c r="N30" s="186"/>
      <c r="O30" s="186"/>
    </row>
    <row r="31" spans="2:15" ht="30" customHeight="1" thickBot="1">
      <c r="B31" s="16" t="s">
        <v>10</v>
      </c>
      <c r="C31" s="17"/>
      <c r="F31" s="16" t="s">
        <v>10</v>
      </c>
      <c r="G31" s="17"/>
      <c r="J31" s="16" t="s">
        <v>10</v>
      </c>
      <c r="K31" s="17"/>
      <c r="N31" s="190"/>
      <c r="O31" s="190"/>
    </row>
    <row r="32" spans="14:15" ht="7.5" customHeight="1">
      <c r="N32" s="184"/>
      <c r="O32" s="184"/>
    </row>
    <row r="33" ht="7.5" customHeight="1" thickBot="1"/>
    <row r="34" spans="2:15" ht="30" customHeight="1" thickBot="1">
      <c r="B34" s="5" t="s">
        <v>60</v>
      </c>
      <c r="C34" s="6" t="s">
        <v>9</v>
      </c>
      <c r="F34" s="5" t="s">
        <v>59</v>
      </c>
      <c r="G34" s="6" t="s">
        <v>9</v>
      </c>
      <c r="J34" s="5" t="s">
        <v>58</v>
      </c>
      <c r="K34" s="6" t="s">
        <v>9</v>
      </c>
      <c r="N34" s="5" t="s">
        <v>57</v>
      </c>
      <c r="O34" s="6" t="s">
        <v>9</v>
      </c>
    </row>
    <row r="35" spans="2:15" s="2" customFormat="1" ht="52.5" customHeight="1">
      <c r="B35" s="7" t="str">
        <f>'▲成績表seiseki'!W10</f>
        <v>山田晃司</v>
      </c>
      <c r="C35" s="8" t="str">
        <f>'▲成績表seiseki'!W15</f>
        <v>末岡修</v>
      </c>
      <c r="F35" s="7" t="str">
        <f>'▲成績表seiseki'!X10</f>
        <v>岩本剛</v>
      </c>
      <c r="G35" s="8" t="str">
        <f>'▲成績表seiseki'!X15</f>
        <v>中本雅大</v>
      </c>
      <c r="J35" s="7" t="str">
        <f>'▲成績表seiseki'!Y10</f>
        <v>白戸玲人</v>
      </c>
      <c r="K35" s="8" t="str">
        <f>'▲成績表seiseki'!Y15</f>
        <v>上村宏司</v>
      </c>
      <c r="N35" s="7" t="str">
        <f>'▲成績表seiseki'!Z10</f>
        <v>斎藤裕児</v>
      </c>
      <c r="O35" s="8" t="str">
        <f>'▲成績表seiseki'!Z15</f>
        <v>辻本遼太</v>
      </c>
    </row>
    <row r="36" spans="2:16" ht="15" customHeight="1">
      <c r="B36" s="9" t="str">
        <f>$B$4</f>
        <v>奈良</v>
      </c>
      <c r="C36" s="10" t="str">
        <f>$C$4</f>
        <v>和歌山</v>
      </c>
      <c r="D36" s="11"/>
      <c r="F36" s="9" t="str">
        <f>$B$4</f>
        <v>奈良</v>
      </c>
      <c r="G36" s="10" t="str">
        <f>$C$4</f>
        <v>和歌山</v>
      </c>
      <c r="H36" s="11"/>
      <c r="J36" s="9" t="str">
        <f>$B$4</f>
        <v>奈良</v>
      </c>
      <c r="K36" s="10" t="str">
        <f>$C$4</f>
        <v>和歌山</v>
      </c>
      <c r="L36" s="11"/>
      <c r="N36" s="9" t="str">
        <f>$B$4</f>
        <v>奈良</v>
      </c>
      <c r="O36" s="10" t="str">
        <f>$C$4</f>
        <v>和歌山</v>
      </c>
      <c r="P36" s="11"/>
    </row>
    <row r="37" spans="2:15" ht="37.5" customHeight="1">
      <c r="B37" s="12"/>
      <c r="C37" s="13"/>
      <c r="F37" s="12"/>
      <c r="G37" s="13"/>
      <c r="J37" s="12"/>
      <c r="K37" s="13"/>
      <c r="N37" s="12"/>
      <c r="O37" s="13"/>
    </row>
    <row r="38" spans="2:15" ht="37.5" customHeight="1">
      <c r="B38" s="14" t="s">
        <v>11</v>
      </c>
      <c r="C38" s="15" t="s">
        <v>11</v>
      </c>
      <c r="F38" s="14" t="s">
        <v>11</v>
      </c>
      <c r="G38" s="15" t="s">
        <v>11</v>
      </c>
      <c r="J38" s="14" t="s">
        <v>11</v>
      </c>
      <c r="K38" s="15" t="s">
        <v>11</v>
      </c>
      <c r="N38" s="14" t="s">
        <v>11</v>
      </c>
      <c r="O38" s="15" t="s">
        <v>11</v>
      </c>
    </row>
    <row r="39" spans="2:15" ht="30" customHeight="1" thickBot="1">
      <c r="B39" s="16" t="s">
        <v>10</v>
      </c>
      <c r="C39" s="17"/>
      <c r="F39" s="16" t="s">
        <v>10</v>
      </c>
      <c r="G39" s="17"/>
      <c r="J39" s="16" t="s">
        <v>10</v>
      </c>
      <c r="K39" s="17"/>
      <c r="N39" s="16" t="s">
        <v>10</v>
      </c>
      <c r="O39" s="17"/>
    </row>
    <row r="40" ht="7.5" customHeight="1"/>
    <row r="41" ht="7.5" customHeight="1" thickBot="1"/>
    <row r="42" spans="2:15" ht="30" customHeight="1" thickBot="1">
      <c r="B42" s="5" t="s">
        <v>54</v>
      </c>
      <c r="C42" s="6" t="s">
        <v>9</v>
      </c>
      <c r="F42" s="5" t="s">
        <v>55</v>
      </c>
      <c r="G42" s="6" t="s">
        <v>9</v>
      </c>
      <c r="J42" s="5" t="s">
        <v>56</v>
      </c>
      <c r="K42" s="6" t="s">
        <v>9</v>
      </c>
      <c r="N42" s="185"/>
      <c r="O42" s="186"/>
    </row>
    <row r="43" spans="2:15" s="2" customFormat="1" ht="52.5" customHeight="1">
      <c r="B43" s="7" t="str">
        <f>'▲成績表seiseki'!AA10</f>
        <v>吉向翔平</v>
      </c>
      <c r="C43" s="8" t="str">
        <f>'▲成績表seiseki'!AA15</f>
        <v>松房ゆかり</v>
      </c>
      <c r="F43" s="7" t="str">
        <f>'▲成績表seiseki'!AB10</f>
        <v>長谷川進</v>
      </c>
      <c r="G43" s="8" t="str">
        <f>'▲成績表seiseki'!AB15</f>
        <v>杉本博章</v>
      </c>
      <c r="J43" s="7" t="str">
        <f>'▲成績表seiseki'!AC10</f>
        <v>白戸恭子</v>
      </c>
      <c r="K43" s="8" t="str">
        <f>'▲成績表seiseki'!AC15</f>
        <v>和田宗一郎</v>
      </c>
      <c r="N43" s="187"/>
      <c r="O43" s="187"/>
    </row>
    <row r="44" spans="2:16" ht="15" customHeight="1">
      <c r="B44" s="9" t="str">
        <f>$B$4</f>
        <v>奈良</v>
      </c>
      <c r="C44" s="10" t="str">
        <f>$C$4</f>
        <v>和歌山</v>
      </c>
      <c r="D44" s="11"/>
      <c r="F44" s="9" t="str">
        <f>$B$4</f>
        <v>奈良</v>
      </c>
      <c r="G44" s="10" t="str">
        <f>$C$4</f>
        <v>和歌山</v>
      </c>
      <c r="H44" s="11"/>
      <c r="J44" s="9" t="str">
        <f>$B$4</f>
        <v>奈良</v>
      </c>
      <c r="K44" s="10" t="str">
        <f>$C$4</f>
        <v>和歌山</v>
      </c>
      <c r="L44" s="11"/>
      <c r="N44" s="188"/>
      <c r="O44" s="188"/>
      <c r="P44" s="11"/>
    </row>
    <row r="45" spans="2:15" ht="37.5" customHeight="1">
      <c r="B45" s="12"/>
      <c r="C45" s="13"/>
      <c r="F45" s="12"/>
      <c r="G45" s="13"/>
      <c r="J45" s="12"/>
      <c r="K45" s="13"/>
      <c r="N45" s="189"/>
      <c r="O45" s="189"/>
    </row>
    <row r="46" spans="2:15" ht="37.5" customHeight="1">
      <c r="B46" s="14" t="s">
        <v>11</v>
      </c>
      <c r="C46" s="15" t="s">
        <v>11</v>
      </c>
      <c r="F46" s="14" t="s">
        <v>11</v>
      </c>
      <c r="G46" s="15" t="s">
        <v>11</v>
      </c>
      <c r="J46" s="14" t="s">
        <v>11</v>
      </c>
      <c r="K46" s="15" t="s">
        <v>11</v>
      </c>
      <c r="N46" s="186"/>
      <c r="O46" s="186"/>
    </row>
    <row r="47" spans="2:15" ht="30" customHeight="1" thickBot="1">
      <c r="B47" s="16" t="s">
        <v>10</v>
      </c>
      <c r="C47" s="17"/>
      <c r="F47" s="16" t="s">
        <v>10</v>
      </c>
      <c r="G47" s="17"/>
      <c r="J47" s="16" t="s">
        <v>10</v>
      </c>
      <c r="K47" s="17"/>
      <c r="N47" s="190"/>
      <c r="O47" s="190"/>
    </row>
    <row r="48" ht="7.5" customHeight="1"/>
    <row r="49" ht="7.5" customHeight="1" thickBot="1"/>
    <row r="50" spans="2:15" ht="30" customHeight="1" thickBot="1">
      <c r="B50" s="5" t="s">
        <v>53</v>
      </c>
      <c r="C50" s="6" t="s">
        <v>9</v>
      </c>
      <c r="F50" s="5" t="s">
        <v>52</v>
      </c>
      <c r="G50" s="6" t="s">
        <v>9</v>
      </c>
      <c r="J50" s="5" t="s">
        <v>51</v>
      </c>
      <c r="K50" s="6" t="s">
        <v>9</v>
      </c>
      <c r="N50" s="5" t="s">
        <v>50</v>
      </c>
      <c r="O50" s="6" t="s">
        <v>9</v>
      </c>
    </row>
    <row r="51" spans="2:15" s="2" customFormat="1" ht="52.5" customHeight="1">
      <c r="B51" s="7" t="str">
        <f>'▲成績表seiseki'!AG10</f>
        <v>山田晃司</v>
      </c>
      <c r="C51" s="8" t="str">
        <f>'▲成績表seiseki'!AG15</f>
        <v>中本雅大</v>
      </c>
      <c r="F51" s="7" t="str">
        <f>'▲成績表seiseki'!AH10</f>
        <v>岩本剛</v>
      </c>
      <c r="G51" s="8" t="str">
        <f>'▲成績表seiseki'!AH15</f>
        <v>上村宏司</v>
      </c>
      <c r="J51" s="7" t="str">
        <f>'▲成績表seiseki'!AI10</f>
        <v>白戸玲人</v>
      </c>
      <c r="K51" s="8" t="str">
        <f>'▲成績表seiseki'!AI15</f>
        <v>辻本遼太</v>
      </c>
      <c r="N51" s="7" t="str">
        <f>'▲成績表seiseki'!AJ10</f>
        <v>斎藤裕児</v>
      </c>
      <c r="O51" s="8" t="str">
        <f>'▲成績表seiseki'!AJ15</f>
        <v>松房ゆかり</v>
      </c>
    </row>
    <row r="52" spans="2:16" ht="15" customHeight="1">
      <c r="B52" s="9" t="str">
        <f>$B$4</f>
        <v>奈良</v>
      </c>
      <c r="C52" s="10" t="str">
        <f>$C$4</f>
        <v>和歌山</v>
      </c>
      <c r="D52" s="11"/>
      <c r="F52" s="9" t="str">
        <f>$B$4</f>
        <v>奈良</v>
      </c>
      <c r="G52" s="10" t="str">
        <f>$C$4</f>
        <v>和歌山</v>
      </c>
      <c r="H52" s="11"/>
      <c r="J52" s="9" t="str">
        <f>$B$4</f>
        <v>奈良</v>
      </c>
      <c r="K52" s="10" t="str">
        <f>$C$4</f>
        <v>和歌山</v>
      </c>
      <c r="L52" s="11"/>
      <c r="N52" s="9" t="str">
        <f>$B$4</f>
        <v>奈良</v>
      </c>
      <c r="O52" s="10" t="str">
        <f>$C$4</f>
        <v>和歌山</v>
      </c>
      <c r="P52" s="11"/>
    </row>
    <row r="53" spans="2:15" ht="37.5" customHeight="1">
      <c r="B53" s="12"/>
      <c r="C53" s="13"/>
      <c r="F53" s="12"/>
      <c r="G53" s="13"/>
      <c r="J53" s="12"/>
      <c r="K53" s="13"/>
      <c r="N53" s="12"/>
      <c r="O53" s="13"/>
    </row>
    <row r="54" spans="2:15" ht="37.5" customHeight="1">
      <c r="B54" s="14" t="s">
        <v>11</v>
      </c>
      <c r="C54" s="15" t="s">
        <v>11</v>
      </c>
      <c r="F54" s="14" t="s">
        <v>11</v>
      </c>
      <c r="G54" s="15" t="s">
        <v>11</v>
      </c>
      <c r="J54" s="14" t="s">
        <v>11</v>
      </c>
      <c r="K54" s="15" t="s">
        <v>11</v>
      </c>
      <c r="N54" s="14" t="s">
        <v>11</v>
      </c>
      <c r="O54" s="15" t="s">
        <v>11</v>
      </c>
    </row>
    <row r="55" spans="2:15" ht="30" customHeight="1" thickBot="1">
      <c r="B55" s="16" t="s">
        <v>10</v>
      </c>
      <c r="C55" s="17"/>
      <c r="F55" s="16" t="s">
        <v>10</v>
      </c>
      <c r="G55" s="17"/>
      <c r="J55" s="16" t="s">
        <v>10</v>
      </c>
      <c r="K55" s="17"/>
      <c r="N55" s="16" t="s">
        <v>10</v>
      </c>
      <c r="O55" s="17"/>
    </row>
    <row r="56" ht="7.5" customHeight="1"/>
    <row r="57" ht="7.5" customHeight="1" thickBot="1"/>
    <row r="58" spans="2:15" ht="30" customHeight="1" thickBot="1">
      <c r="B58" s="5" t="s">
        <v>47</v>
      </c>
      <c r="C58" s="6" t="s">
        <v>9</v>
      </c>
      <c r="F58" s="5" t="s">
        <v>48</v>
      </c>
      <c r="G58" s="6" t="s">
        <v>9</v>
      </c>
      <c r="J58" s="5" t="s">
        <v>49</v>
      </c>
      <c r="K58" s="6" t="s">
        <v>9</v>
      </c>
      <c r="N58" s="185"/>
      <c r="O58" s="186"/>
    </row>
    <row r="59" spans="2:15" s="2" customFormat="1" ht="52.5" customHeight="1">
      <c r="B59" s="7" t="str">
        <f>'▲成績表seiseki'!AK10</f>
        <v>吉向翔平</v>
      </c>
      <c r="C59" s="8" t="str">
        <f>'▲成績表seiseki'!AK15</f>
        <v>杉本博章</v>
      </c>
      <c r="F59" s="7" t="str">
        <f>'▲成績表seiseki'!AL10</f>
        <v>長谷川進</v>
      </c>
      <c r="G59" s="8" t="str">
        <f>'▲成績表seiseki'!AL15</f>
        <v>和田宗一郎</v>
      </c>
      <c r="J59" s="7" t="str">
        <f>'▲成績表seiseki'!AM10</f>
        <v>白戸恭子</v>
      </c>
      <c r="K59" s="8" t="str">
        <f>'▲成績表seiseki'!AM15</f>
        <v>末岡修</v>
      </c>
      <c r="N59" s="187"/>
      <c r="O59" s="187"/>
    </row>
    <row r="60" spans="2:16" ht="15" customHeight="1">
      <c r="B60" s="9" t="str">
        <f>$B$4</f>
        <v>奈良</v>
      </c>
      <c r="C60" s="10" t="str">
        <f>$C$4</f>
        <v>和歌山</v>
      </c>
      <c r="D60" s="11"/>
      <c r="F60" s="9" t="str">
        <f>$B$4</f>
        <v>奈良</v>
      </c>
      <c r="G60" s="10" t="str">
        <f>$C$4</f>
        <v>和歌山</v>
      </c>
      <c r="H60" s="11"/>
      <c r="J60" s="9" t="str">
        <f>$B$4</f>
        <v>奈良</v>
      </c>
      <c r="K60" s="10" t="str">
        <f>$C$4</f>
        <v>和歌山</v>
      </c>
      <c r="L60" s="11"/>
      <c r="N60" s="188"/>
      <c r="O60" s="188"/>
      <c r="P60" s="11"/>
    </row>
    <row r="61" spans="2:15" ht="37.5" customHeight="1">
      <c r="B61" s="12"/>
      <c r="C61" s="13"/>
      <c r="F61" s="12"/>
      <c r="G61" s="13"/>
      <c r="J61" s="12"/>
      <c r="K61" s="13"/>
      <c r="N61" s="189"/>
      <c r="O61" s="189"/>
    </row>
    <row r="62" spans="2:15" ht="37.5" customHeight="1">
      <c r="B62" s="14" t="s">
        <v>11</v>
      </c>
      <c r="C62" s="15" t="s">
        <v>11</v>
      </c>
      <c r="F62" s="14" t="s">
        <v>11</v>
      </c>
      <c r="G62" s="15" t="s">
        <v>11</v>
      </c>
      <c r="J62" s="14" t="s">
        <v>11</v>
      </c>
      <c r="K62" s="15" t="s">
        <v>11</v>
      </c>
      <c r="N62" s="186"/>
      <c r="O62" s="186"/>
    </row>
    <row r="63" spans="2:15" ht="30" customHeight="1" thickBot="1">
      <c r="B63" s="16" t="s">
        <v>10</v>
      </c>
      <c r="C63" s="17"/>
      <c r="F63" s="16" t="s">
        <v>10</v>
      </c>
      <c r="G63" s="17"/>
      <c r="J63" s="16" t="s">
        <v>10</v>
      </c>
      <c r="K63" s="17"/>
      <c r="N63" s="190"/>
      <c r="O63" s="190"/>
    </row>
    <row r="64" ht="7.5" customHeight="1"/>
    <row r="65" ht="7.5" customHeight="1" thickBot="1"/>
    <row r="66" spans="2:15" ht="30" customHeight="1" thickBot="1">
      <c r="B66" s="5" t="s">
        <v>46</v>
      </c>
      <c r="C66" s="6" t="s">
        <v>9</v>
      </c>
      <c r="F66" s="5" t="s">
        <v>45</v>
      </c>
      <c r="G66" s="6" t="s">
        <v>9</v>
      </c>
      <c r="J66" s="5" t="s">
        <v>44</v>
      </c>
      <c r="K66" s="6" t="s">
        <v>9</v>
      </c>
      <c r="N66" s="5" t="s">
        <v>43</v>
      </c>
      <c r="O66" s="6" t="s">
        <v>9</v>
      </c>
    </row>
    <row r="67" spans="2:15" s="2" customFormat="1" ht="52.5" customHeight="1">
      <c r="B67" s="7" t="str">
        <f>'▲成績表seiseki'!C20</f>
        <v>山田晃司</v>
      </c>
      <c r="C67" s="8" t="str">
        <f>'▲成績表seiseki'!C25</f>
        <v>上村宏司</v>
      </c>
      <c r="F67" s="7" t="str">
        <f>'▲成績表seiseki'!D20</f>
        <v>岩本剛</v>
      </c>
      <c r="G67" s="8" t="str">
        <f>'▲成績表seiseki'!D25</f>
        <v>辻本遼太</v>
      </c>
      <c r="J67" s="7" t="str">
        <f>'▲成績表seiseki'!E20</f>
        <v>白戸玲人</v>
      </c>
      <c r="K67" s="8" t="str">
        <f>'▲成績表seiseki'!E25</f>
        <v>松房ゆかり</v>
      </c>
      <c r="N67" s="7" t="str">
        <f>'▲成績表seiseki'!F20</f>
        <v>斎藤裕児</v>
      </c>
      <c r="O67" s="8" t="str">
        <f>'▲成績表seiseki'!F25</f>
        <v>杉本博章</v>
      </c>
    </row>
    <row r="68" spans="2:16" ht="15" customHeight="1">
      <c r="B68" s="9" t="str">
        <f>$B$4</f>
        <v>奈良</v>
      </c>
      <c r="C68" s="10" t="str">
        <f>$C$4</f>
        <v>和歌山</v>
      </c>
      <c r="D68" s="11"/>
      <c r="F68" s="9" t="str">
        <f>$B$4</f>
        <v>奈良</v>
      </c>
      <c r="G68" s="10" t="str">
        <f>$C$4</f>
        <v>和歌山</v>
      </c>
      <c r="H68" s="11"/>
      <c r="J68" s="9" t="str">
        <f>$B$4</f>
        <v>奈良</v>
      </c>
      <c r="K68" s="10" t="str">
        <f>$C$4</f>
        <v>和歌山</v>
      </c>
      <c r="L68" s="11"/>
      <c r="N68" s="9" t="str">
        <f>$B$4</f>
        <v>奈良</v>
      </c>
      <c r="O68" s="10" t="str">
        <f>$C$4</f>
        <v>和歌山</v>
      </c>
      <c r="P68" s="11"/>
    </row>
    <row r="69" spans="2:15" ht="37.5" customHeight="1">
      <c r="B69" s="12"/>
      <c r="C69" s="13"/>
      <c r="F69" s="12"/>
      <c r="G69" s="13"/>
      <c r="J69" s="12"/>
      <c r="K69" s="13"/>
      <c r="N69" s="12"/>
      <c r="O69" s="13"/>
    </row>
    <row r="70" spans="2:15" ht="37.5" customHeight="1">
      <c r="B70" s="14" t="s">
        <v>11</v>
      </c>
      <c r="C70" s="15" t="s">
        <v>11</v>
      </c>
      <c r="F70" s="14" t="s">
        <v>11</v>
      </c>
      <c r="G70" s="15" t="s">
        <v>11</v>
      </c>
      <c r="J70" s="14" t="s">
        <v>11</v>
      </c>
      <c r="K70" s="15" t="s">
        <v>11</v>
      </c>
      <c r="N70" s="14" t="s">
        <v>11</v>
      </c>
      <c r="O70" s="15" t="s">
        <v>11</v>
      </c>
    </row>
    <row r="71" spans="2:15" ht="30" customHeight="1" thickBot="1">
      <c r="B71" s="16" t="s">
        <v>10</v>
      </c>
      <c r="C71" s="17"/>
      <c r="F71" s="16" t="s">
        <v>10</v>
      </c>
      <c r="G71" s="17"/>
      <c r="J71" s="16" t="s">
        <v>10</v>
      </c>
      <c r="K71" s="17"/>
      <c r="N71" s="16" t="s">
        <v>10</v>
      </c>
      <c r="O71" s="17"/>
    </row>
    <row r="72" ht="7.5" customHeight="1"/>
    <row r="73" ht="7.5" customHeight="1" thickBot="1"/>
    <row r="74" spans="2:15" ht="30" customHeight="1" thickBot="1">
      <c r="B74" s="5" t="s">
        <v>40</v>
      </c>
      <c r="C74" s="6" t="s">
        <v>9</v>
      </c>
      <c r="F74" s="5" t="s">
        <v>41</v>
      </c>
      <c r="G74" s="6" t="s">
        <v>9</v>
      </c>
      <c r="J74" s="5" t="s">
        <v>42</v>
      </c>
      <c r="K74" s="6" t="s">
        <v>9</v>
      </c>
      <c r="N74" s="185"/>
      <c r="O74" s="186"/>
    </row>
    <row r="75" spans="2:15" s="2" customFormat="1" ht="52.5" customHeight="1">
      <c r="B75" s="7" t="str">
        <f>'▲成績表seiseki'!G20</f>
        <v>吉向翔平</v>
      </c>
      <c r="C75" s="8" t="str">
        <f>'▲成績表seiseki'!G25</f>
        <v>和田宗一郎</v>
      </c>
      <c r="F75" s="7" t="str">
        <f>'▲成績表seiseki'!H20</f>
        <v>長谷川進</v>
      </c>
      <c r="G75" s="8" t="str">
        <f>'▲成績表seiseki'!H25</f>
        <v>末岡修</v>
      </c>
      <c r="J75" s="7" t="str">
        <f>'▲成績表seiseki'!I20</f>
        <v>白戸恭子</v>
      </c>
      <c r="K75" s="8" t="str">
        <f>'▲成績表seiseki'!I25</f>
        <v>中本雅大</v>
      </c>
      <c r="N75" s="187"/>
      <c r="O75" s="187"/>
    </row>
    <row r="76" spans="2:16" ht="15" customHeight="1">
      <c r="B76" s="9" t="str">
        <f>$B$4</f>
        <v>奈良</v>
      </c>
      <c r="C76" s="10" t="str">
        <f>$C$4</f>
        <v>和歌山</v>
      </c>
      <c r="D76" s="11"/>
      <c r="F76" s="9" t="str">
        <f>$B$4</f>
        <v>奈良</v>
      </c>
      <c r="G76" s="10" t="str">
        <f>$C$4</f>
        <v>和歌山</v>
      </c>
      <c r="H76" s="11"/>
      <c r="J76" s="9" t="str">
        <f>$B$4</f>
        <v>奈良</v>
      </c>
      <c r="K76" s="10" t="str">
        <f>$C$4</f>
        <v>和歌山</v>
      </c>
      <c r="L76" s="11"/>
      <c r="N76" s="188"/>
      <c r="O76" s="188"/>
      <c r="P76" s="11"/>
    </row>
    <row r="77" spans="2:15" ht="37.5" customHeight="1">
      <c r="B77" s="12"/>
      <c r="C77" s="13"/>
      <c r="F77" s="12"/>
      <c r="G77" s="13"/>
      <c r="J77" s="12"/>
      <c r="K77" s="13"/>
      <c r="N77" s="189"/>
      <c r="O77" s="189"/>
    </row>
    <row r="78" spans="2:15" ht="37.5" customHeight="1">
      <c r="B78" s="14" t="s">
        <v>11</v>
      </c>
      <c r="C78" s="15" t="s">
        <v>11</v>
      </c>
      <c r="F78" s="14" t="s">
        <v>11</v>
      </c>
      <c r="G78" s="15" t="s">
        <v>11</v>
      </c>
      <c r="J78" s="14" t="s">
        <v>11</v>
      </c>
      <c r="K78" s="15" t="s">
        <v>11</v>
      </c>
      <c r="N78" s="186"/>
      <c r="O78" s="186"/>
    </row>
    <row r="79" spans="2:15" ht="30" customHeight="1" thickBot="1">
      <c r="B79" s="16" t="s">
        <v>10</v>
      </c>
      <c r="C79" s="17"/>
      <c r="F79" s="16" t="s">
        <v>10</v>
      </c>
      <c r="G79" s="17"/>
      <c r="J79" s="16" t="s">
        <v>10</v>
      </c>
      <c r="K79" s="17"/>
      <c r="N79" s="190"/>
      <c r="O79" s="190"/>
    </row>
    <row r="80" ht="7.5" customHeight="1"/>
    <row r="81" ht="7.5" customHeight="1" thickBot="1"/>
    <row r="82" spans="2:15" ht="30" customHeight="1" thickBot="1">
      <c r="B82" s="5" t="s">
        <v>39</v>
      </c>
      <c r="C82" s="6" t="s">
        <v>9</v>
      </c>
      <c r="F82" s="5" t="s">
        <v>38</v>
      </c>
      <c r="G82" s="6" t="s">
        <v>9</v>
      </c>
      <c r="J82" s="5" t="s">
        <v>37</v>
      </c>
      <c r="K82" s="6" t="s">
        <v>9</v>
      </c>
      <c r="N82" s="5" t="s">
        <v>36</v>
      </c>
      <c r="O82" s="6" t="s">
        <v>9</v>
      </c>
    </row>
    <row r="83" spans="2:15" s="2" customFormat="1" ht="52.5" customHeight="1">
      <c r="B83" s="7" t="str">
        <f>'▲成績表seiseki'!M20</f>
        <v>山田晃司</v>
      </c>
      <c r="C83" s="8" t="str">
        <f>'▲成績表seiseki'!M25</f>
        <v>辻本遼太</v>
      </c>
      <c r="F83" s="7" t="str">
        <f>'▲成績表seiseki'!N20</f>
        <v>岩本剛</v>
      </c>
      <c r="G83" s="8" t="str">
        <f>'▲成績表seiseki'!N25</f>
        <v>松房ゆかり</v>
      </c>
      <c r="J83" s="7" t="str">
        <f>'▲成績表seiseki'!O20</f>
        <v>白戸玲人</v>
      </c>
      <c r="K83" s="8" t="str">
        <f>'▲成績表seiseki'!O25</f>
        <v>杉本博章</v>
      </c>
      <c r="N83" s="7" t="str">
        <f>'▲成績表seiseki'!P20</f>
        <v>斎藤裕児</v>
      </c>
      <c r="O83" s="8" t="str">
        <f>'▲成績表seiseki'!P25</f>
        <v>和田宗一郎</v>
      </c>
    </row>
    <row r="84" spans="2:16" ht="15" customHeight="1">
      <c r="B84" s="9" t="str">
        <f>$B$4</f>
        <v>奈良</v>
      </c>
      <c r="C84" s="10" t="str">
        <f>$C$4</f>
        <v>和歌山</v>
      </c>
      <c r="D84" s="11"/>
      <c r="F84" s="9" t="str">
        <f>$B$4</f>
        <v>奈良</v>
      </c>
      <c r="G84" s="10" t="str">
        <f>$C$4</f>
        <v>和歌山</v>
      </c>
      <c r="H84" s="11"/>
      <c r="J84" s="9" t="str">
        <f>$B$4</f>
        <v>奈良</v>
      </c>
      <c r="K84" s="10" t="str">
        <f>$C$4</f>
        <v>和歌山</v>
      </c>
      <c r="L84" s="11"/>
      <c r="N84" s="9" t="str">
        <f>$B$4</f>
        <v>奈良</v>
      </c>
      <c r="O84" s="10" t="str">
        <f>$C$4</f>
        <v>和歌山</v>
      </c>
      <c r="P84" s="11"/>
    </row>
    <row r="85" spans="2:15" ht="37.5" customHeight="1">
      <c r="B85" s="12"/>
      <c r="C85" s="13"/>
      <c r="F85" s="12"/>
      <c r="G85" s="13"/>
      <c r="J85" s="12"/>
      <c r="K85" s="13"/>
      <c r="N85" s="12"/>
      <c r="O85" s="13"/>
    </row>
    <row r="86" spans="2:15" ht="37.5" customHeight="1">
      <c r="B86" s="14" t="s">
        <v>11</v>
      </c>
      <c r="C86" s="15" t="s">
        <v>11</v>
      </c>
      <c r="F86" s="14" t="s">
        <v>11</v>
      </c>
      <c r="G86" s="15" t="s">
        <v>11</v>
      </c>
      <c r="J86" s="14" t="s">
        <v>11</v>
      </c>
      <c r="K86" s="15" t="s">
        <v>11</v>
      </c>
      <c r="N86" s="14" t="s">
        <v>11</v>
      </c>
      <c r="O86" s="15" t="s">
        <v>11</v>
      </c>
    </row>
    <row r="87" spans="2:15" ht="30" customHeight="1" thickBot="1">
      <c r="B87" s="16" t="s">
        <v>10</v>
      </c>
      <c r="C87" s="17"/>
      <c r="F87" s="16" t="s">
        <v>10</v>
      </c>
      <c r="G87" s="17"/>
      <c r="J87" s="16" t="s">
        <v>10</v>
      </c>
      <c r="K87" s="17"/>
      <c r="N87" s="16" t="s">
        <v>10</v>
      </c>
      <c r="O87" s="17"/>
    </row>
    <row r="88" ht="7.5" customHeight="1"/>
    <row r="89" ht="7.5" customHeight="1" thickBot="1"/>
    <row r="90" spans="2:15" ht="30" customHeight="1" thickBot="1">
      <c r="B90" s="5" t="s">
        <v>33</v>
      </c>
      <c r="C90" s="6" t="s">
        <v>9</v>
      </c>
      <c r="F90" s="5" t="s">
        <v>34</v>
      </c>
      <c r="G90" s="6" t="s">
        <v>9</v>
      </c>
      <c r="J90" s="5" t="s">
        <v>35</v>
      </c>
      <c r="K90" s="6" t="s">
        <v>9</v>
      </c>
      <c r="N90" s="185"/>
      <c r="O90" s="186"/>
    </row>
    <row r="91" spans="2:15" s="2" customFormat="1" ht="52.5" customHeight="1">
      <c r="B91" s="7" t="str">
        <f>'▲成績表seiseki'!Q20</f>
        <v>吉向翔平</v>
      </c>
      <c r="C91" s="8" t="str">
        <f>'▲成績表seiseki'!Q25</f>
        <v>末岡修</v>
      </c>
      <c r="F91" s="7" t="str">
        <f>'▲成績表seiseki'!R20</f>
        <v>長谷川進</v>
      </c>
      <c r="G91" s="8" t="str">
        <f>'▲成績表seiseki'!R25</f>
        <v>中本雅大</v>
      </c>
      <c r="J91" s="7" t="str">
        <f>'▲成績表seiseki'!S20</f>
        <v>白戸恭子</v>
      </c>
      <c r="K91" s="8" t="str">
        <f>'▲成績表seiseki'!S25</f>
        <v>上村宏司</v>
      </c>
      <c r="N91" s="187"/>
      <c r="O91" s="187"/>
    </row>
    <row r="92" spans="2:16" ht="15" customHeight="1">
      <c r="B92" s="9" t="str">
        <f>$B$4</f>
        <v>奈良</v>
      </c>
      <c r="C92" s="10" t="str">
        <f>$C$4</f>
        <v>和歌山</v>
      </c>
      <c r="D92" s="11"/>
      <c r="F92" s="9" t="str">
        <f>$B$4</f>
        <v>奈良</v>
      </c>
      <c r="G92" s="10" t="str">
        <f>$C$4</f>
        <v>和歌山</v>
      </c>
      <c r="H92" s="11"/>
      <c r="J92" s="9" t="str">
        <f>$B$4</f>
        <v>奈良</v>
      </c>
      <c r="K92" s="10" t="str">
        <f>$C$4</f>
        <v>和歌山</v>
      </c>
      <c r="L92" s="11"/>
      <c r="N92" s="188"/>
      <c r="O92" s="188"/>
      <c r="P92" s="11"/>
    </row>
    <row r="93" spans="2:15" ht="37.5" customHeight="1">
      <c r="B93" s="12"/>
      <c r="C93" s="13"/>
      <c r="F93" s="12"/>
      <c r="G93" s="13"/>
      <c r="J93" s="12"/>
      <c r="K93" s="13"/>
      <c r="N93" s="189"/>
      <c r="O93" s="189"/>
    </row>
    <row r="94" spans="2:15" ht="37.5" customHeight="1">
      <c r="B94" s="14" t="s">
        <v>11</v>
      </c>
      <c r="C94" s="15" t="s">
        <v>11</v>
      </c>
      <c r="F94" s="14" t="s">
        <v>11</v>
      </c>
      <c r="G94" s="15" t="s">
        <v>11</v>
      </c>
      <c r="J94" s="14" t="s">
        <v>11</v>
      </c>
      <c r="K94" s="15" t="s">
        <v>11</v>
      </c>
      <c r="N94" s="186"/>
      <c r="O94" s="186"/>
    </row>
    <row r="95" spans="2:15" ht="30" customHeight="1" thickBot="1">
      <c r="B95" s="16" t="s">
        <v>10</v>
      </c>
      <c r="C95" s="17"/>
      <c r="F95" s="16" t="s">
        <v>10</v>
      </c>
      <c r="G95" s="17"/>
      <c r="J95" s="16" t="s">
        <v>10</v>
      </c>
      <c r="K95" s="17"/>
      <c r="N95" s="190"/>
      <c r="O95" s="190"/>
    </row>
    <row r="96" ht="7.5" customHeight="1"/>
    <row r="97" ht="7.5" customHeight="1" thickBot="1"/>
    <row r="98" spans="2:15" ht="30" customHeight="1" thickBot="1">
      <c r="B98" s="5" t="s">
        <v>32</v>
      </c>
      <c r="C98" s="6" t="s">
        <v>9</v>
      </c>
      <c r="F98" s="5" t="s">
        <v>31</v>
      </c>
      <c r="G98" s="6" t="s">
        <v>9</v>
      </c>
      <c r="J98" s="5" t="s">
        <v>30</v>
      </c>
      <c r="K98" s="6" t="s">
        <v>9</v>
      </c>
      <c r="N98" s="5" t="s">
        <v>29</v>
      </c>
      <c r="O98" s="6" t="s">
        <v>9</v>
      </c>
    </row>
    <row r="99" spans="2:15" s="2" customFormat="1" ht="52.5" customHeight="1">
      <c r="B99" s="7" t="str">
        <f>'▲成績表seiseki'!W20</f>
        <v>山田晃司</v>
      </c>
      <c r="C99" s="8" t="str">
        <f>'▲成績表seiseki'!W25</f>
        <v>松房ゆかり</v>
      </c>
      <c r="F99" s="7" t="str">
        <f>'▲成績表seiseki'!X20</f>
        <v>岩本剛</v>
      </c>
      <c r="G99" s="8" t="str">
        <f>'▲成績表seiseki'!X25</f>
        <v>杉本博章</v>
      </c>
      <c r="J99" s="7" t="str">
        <f>'▲成績表seiseki'!Y20</f>
        <v>白戸玲人</v>
      </c>
      <c r="K99" s="8" t="str">
        <f>'▲成績表seiseki'!Y25</f>
        <v>和田宗一郎</v>
      </c>
      <c r="N99" s="7" t="str">
        <f>'▲成績表seiseki'!Z20</f>
        <v>斎藤裕児</v>
      </c>
      <c r="O99" s="8" t="str">
        <f>'▲成績表seiseki'!Z25</f>
        <v>末岡修</v>
      </c>
    </row>
    <row r="100" spans="2:16" ht="15" customHeight="1">
      <c r="B100" s="9" t="str">
        <f>$B$4</f>
        <v>奈良</v>
      </c>
      <c r="C100" s="10" t="str">
        <f>$C$4</f>
        <v>和歌山</v>
      </c>
      <c r="D100" s="11"/>
      <c r="F100" s="9" t="str">
        <f>$B$4</f>
        <v>奈良</v>
      </c>
      <c r="G100" s="10" t="str">
        <f>$C$4</f>
        <v>和歌山</v>
      </c>
      <c r="H100" s="11"/>
      <c r="J100" s="9" t="str">
        <f>$B$4</f>
        <v>奈良</v>
      </c>
      <c r="K100" s="10" t="str">
        <f>$C$4</f>
        <v>和歌山</v>
      </c>
      <c r="L100" s="11"/>
      <c r="N100" s="9" t="str">
        <f>$B$4</f>
        <v>奈良</v>
      </c>
      <c r="O100" s="10" t="str">
        <f>$C$4</f>
        <v>和歌山</v>
      </c>
      <c r="P100" s="11"/>
    </row>
    <row r="101" spans="2:15" ht="37.5" customHeight="1">
      <c r="B101" s="12"/>
      <c r="C101" s="13"/>
      <c r="F101" s="12"/>
      <c r="G101" s="13"/>
      <c r="J101" s="12"/>
      <c r="K101" s="13"/>
      <c r="N101" s="12"/>
      <c r="O101" s="13"/>
    </row>
    <row r="102" spans="2:15" ht="37.5" customHeight="1">
      <c r="B102" s="14" t="s">
        <v>11</v>
      </c>
      <c r="C102" s="15" t="s">
        <v>11</v>
      </c>
      <c r="F102" s="14" t="s">
        <v>11</v>
      </c>
      <c r="G102" s="15" t="s">
        <v>11</v>
      </c>
      <c r="J102" s="14" t="s">
        <v>11</v>
      </c>
      <c r="K102" s="15" t="s">
        <v>11</v>
      </c>
      <c r="N102" s="14" t="s">
        <v>11</v>
      </c>
      <c r="O102" s="15" t="s">
        <v>11</v>
      </c>
    </row>
    <row r="103" spans="2:15" ht="30" customHeight="1" thickBot="1">
      <c r="B103" s="16" t="s">
        <v>10</v>
      </c>
      <c r="C103" s="17"/>
      <c r="F103" s="16" t="s">
        <v>10</v>
      </c>
      <c r="G103" s="17"/>
      <c r="J103" s="16" t="s">
        <v>10</v>
      </c>
      <c r="K103" s="17"/>
      <c r="N103" s="16" t="s">
        <v>10</v>
      </c>
      <c r="O103" s="17"/>
    </row>
    <row r="104" ht="7.5" customHeight="1"/>
    <row r="105" ht="7.5" customHeight="1" thickBot="1"/>
    <row r="106" spans="2:15" ht="30" customHeight="1" thickBot="1">
      <c r="B106" s="5" t="s">
        <v>26</v>
      </c>
      <c r="C106" s="6" t="s">
        <v>9</v>
      </c>
      <c r="F106" s="5" t="s">
        <v>27</v>
      </c>
      <c r="G106" s="6" t="s">
        <v>9</v>
      </c>
      <c r="J106" s="5" t="s">
        <v>28</v>
      </c>
      <c r="K106" s="6" t="s">
        <v>9</v>
      </c>
      <c r="N106" s="185"/>
      <c r="O106" s="186"/>
    </row>
    <row r="107" spans="2:15" s="2" customFormat="1" ht="52.5" customHeight="1">
      <c r="B107" s="7" t="str">
        <f>'▲成績表seiseki'!AA20</f>
        <v>吉向翔平</v>
      </c>
      <c r="C107" s="8" t="str">
        <f>'▲成績表seiseki'!AA25</f>
        <v>中本雅大</v>
      </c>
      <c r="F107" s="7" t="str">
        <f>'▲成績表seiseki'!AB20</f>
        <v>長谷川進</v>
      </c>
      <c r="G107" s="8" t="str">
        <f>'▲成績表seiseki'!AB25</f>
        <v>上村宏司</v>
      </c>
      <c r="J107" s="7" t="str">
        <f>'▲成績表seiseki'!AC20</f>
        <v>白戸恭子</v>
      </c>
      <c r="K107" s="8" t="str">
        <f>'▲成績表seiseki'!AC25</f>
        <v>辻本遼太</v>
      </c>
      <c r="N107" s="187"/>
      <c r="O107" s="187"/>
    </row>
    <row r="108" spans="2:16" ht="15" customHeight="1">
      <c r="B108" s="9" t="str">
        <f>$B$4</f>
        <v>奈良</v>
      </c>
      <c r="C108" s="10" t="str">
        <f>$C$4</f>
        <v>和歌山</v>
      </c>
      <c r="D108" s="11"/>
      <c r="F108" s="9" t="str">
        <f>$B$4</f>
        <v>奈良</v>
      </c>
      <c r="G108" s="10" t="str">
        <f>$C$4</f>
        <v>和歌山</v>
      </c>
      <c r="H108" s="11"/>
      <c r="J108" s="9" t="str">
        <f>$B$4</f>
        <v>奈良</v>
      </c>
      <c r="K108" s="10" t="str">
        <f>$C$4</f>
        <v>和歌山</v>
      </c>
      <c r="L108" s="11"/>
      <c r="N108" s="188"/>
      <c r="O108" s="188"/>
      <c r="P108" s="11"/>
    </row>
    <row r="109" spans="2:15" ht="37.5" customHeight="1">
      <c r="B109" s="12"/>
      <c r="C109" s="13"/>
      <c r="F109" s="12"/>
      <c r="G109" s="13"/>
      <c r="J109" s="12"/>
      <c r="K109" s="13"/>
      <c r="N109" s="189"/>
      <c r="O109" s="189"/>
    </row>
    <row r="110" spans="2:15" ht="37.5" customHeight="1">
      <c r="B110" s="14" t="s">
        <v>11</v>
      </c>
      <c r="C110" s="15" t="s">
        <v>11</v>
      </c>
      <c r="F110" s="14" t="s">
        <v>11</v>
      </c>
      <c r="G110" s="15" t="s">
        <v>11</v>
      </c>
      <c r="J110" s="14" t="s">
        <v>11</v>
      </c>
      <c r="K110" s="15" t="s">
        <v>11</v>
      </c>
      <c r="N110" s="186"/>
      <c r="O110" s="186"/>
    </row>
    <row r="111" spans="2:15" ht="30" customHeight="1" thickBot="1">
      <c r="B111" s="16" t="s">
        <v>10</v>
      </c>
      <c r="C111" s="17"/>
      <c r="F111" s="16" t="s">
        <v>10</v>
      </c>
      <c r="G111" s="17"/>
      <c r="J111" s="16" t="s">
        <v>10</v>
      </c>
      <c r="K111" s="17"/>
      <c r="N111" s="190"/>
      <c r="O111" s="190"/>
    </row>
  </sheetData>
  <sheetProtection/>
  <printOptions horizontalCentered="1" verticalCentered="1"/>
  <pageMargins left="0.5118110236220472" right="0.5118110236220472" top="0.5905511811023623" bottom="0.5905511811023623" header="0.5118110236220472" footer="0.5118110236220472"/>
  <pageSetup blackAndWhite="1" horizontalDpi="300" verticalDpi="300" orientation="landscape" pageOrder="overThenDown" paperSize="43" scale="96" r:id="rId1"/>
  <rowBreaks count="2" manualBreakCount="2">
    <brk id="7" max="14" man="1"/>
    <brk id="15" max="255" man="1"/>
  </rowBreaks>
  <colBreaks count="3" manualBreakCount="3">
    <brk id="4" max="65535" man="1"/>
    <brk id="8" max="65535" man="1"/>
    <brk id="12" max="65535" man="1"/>
  </colBreaks>
</worksheet>
</file>

<file path=xl/worksheets/sheet5.xml><?xml version="1.0" encoding="utf-8"?>
<worksheet xmlns="http://schemas.openxmlformats.org/spreadsheetml/2006/main" xmlns:r="http://schemas.openxmlformats.org/officeDocument/2006/relationships">
  <sheetPr>
    <tabColor rgb="FFFFFF00"/>
  </sheetPr>
  <dimension ref="A1:V46"/>
  <sheetViews>
    <sheetView showGridLines="0" zoomScale="90" zoomScaleNormal="90" zoomScalePageLayoutView="0" workbookViewId="0" topLeftCell="A7">
      <pane ySplit="4" topLeftCell="A26" activePane="bottomLeft" state="frozen"/>
      <selection pane="topLeft" activeCell="A7" sqref="A7"/>
      <selection pane="bottomLeft" activeCell="Q31" sqref="Q31"/>
    </sheetView>
  </sheetViews>
  <sheetFormatPr defaultColWidth="3.625" defaultRowHeight="13.5"/>
  <cols>
    <col min="1" max="1" width="1.12109375" style="125" customWidth="1"/>
    <col min="2" max="2" width="11.00390625" style="125" customWidth="1"/>
    <col min="3" max="4" width="7.50390625" style="125" customWidth="1"/>
    <col min="5" max="5" width="11.00390625" style="125" customWidth="1"/>
    <col min="6" max="6" width="9.00390625" style="125" customWidth="1"/>
    <col min="7" max="7" width="11.00390625" style="125" customWidth="1"/>
    <col min="8" max="9" width="7.50390625" style="125" customWidth="1"/>
    <col min="10" max="10" width="11.00390625" style="125" customWidth="1"/>
    <col min="11" max="11" width="1.12109375" style="125" customWidth="1"/>
    <col min="12" max="22" width="4.625" style="125" customWidth="1"/>
    <col min="23" max="16384" width="3.625" style="125" customWidth="1"/>
  </cols>
  <sheetData>
    <row r="1" ht="12.75">
      <c r="B1" s="126" t="s">
        <v>106</v>
      </c>
    </row>
    <row r="2" ht="12.75">
      <c r="B2" s="126" t="s">
        <v>108</v>
      </c>
    </row>
    <row r="4" ht="12.75">
      <c r="B4" s="126" t="s">
        <v>109</v>
      </c>
    </row>
    <row r="6" spans="1:11" ht="27.75">
      <c r="A6" s="127" t="str">
        <f>'☆登録touroku'!B11</f>
        <v>第17回　和奈対抗戦</v>
      </c>
      <c r="B6" s="127"/>
      <c r="C6" s="127"/>
      <c r="D6" s="127"/>
      <c r="E6" s="127"/>
      <c r="F6" s="127"/>
      <c r="G6" s="127"/>
      <c r="H6" s="127"/>
      <c r="I6" s="127"/>
      <c r="J6" s="127"/>
      <c r="K6" s="127"/>
    </row>
    <row r="7" spans="1:9" ht="27.75">
      <c r="A7" s="128"/>
      <c r="C7" s="129" t="str">
        <f>'☆登録touroku'!C20</f>
        <v>奈良</v>
      </c>
      <c r="D7" s="130"/>
      <c r="H7" s="129" t="str">
        <f>'☆登録touroku'!E20</f>
        <v>和歌山</v>
      </c>
      <c r="I7" s="130"/>
    </row>
    <row r="8" spans="3:10" ht="74.25" customHeight="1">
      <c r="C8" s="237">
        <f>'▲成績表seiseki'!S40</f>
        <v>25</v>
      </c>
      <c r="D8" s="238"/>
      <c r="E8" s="131" t="s">
        <v>77</v>
      </c>
      <c r="G8" s="132"/>
      <c r="H8" s="237">
        <f>'▲成績表seiseki'!AI40</f>
        <v>14</v>
      </c>
      <c r="I8" s="238"/>
      <c r="J8" s="131" t="s">
        <v>77</v>
      </c>
    </row>
    <row r="9" spans="3:8" ht="18.75">
      <c r="C9" s="133" t="s">
        <v>133</v>
      </c>
      <c r="G9" s="133"/>
      <c r="H9" s="133" t="s">
        <v>133</v>
      </c>
    </row>
    <row r="10" spans="3:9" ht="33">
      <c r="C10" s="169">
        <f>'▲成績表seiseki'!S40*180+'▲成績表seiseki'!U40</f>
        <v>5580.571428571428</v>
      </c>
      <c r="D10" s="170"/>
      <c r="E10" s="134"/>
      <c r="F10" s="135"/>
      <c r="G10" s="136"/>
      <c r="H10" s="167">
        <f>'▲成績表seiseki'!AI40*180+'▲成績表seiseki'!AK40</f>
        <v>5020.571428571428</v>
      </c>
      <c r="I10" s="168"/>
    </row>
    <row r="11" spans="2:7" ht="24" customHeight="1" thickBot="1">
      <c r="B11" s="137" t="s">
        <v>12</v>
      </c>
      <c r="G11" s="137" t="s">
        <v>13</v>
      </c>
    </row>
    <row r="12" spans="2:10" ht="24" customHeight="1" thickBot="1">
      <c r="B12" s="138" t="str">
        <f>'☆登録touroku'!C20</f>
        <v>奈良</v>
      </c>
      <c r="C12" s="139" t="s">
        <v>107</v>
      </c>
      <c r="D12" s="139" t="s">
        <v>107</v>
      </c>
      <c r="E12" s="140" t="str">
        <f>'☆登録touroku'!E20</f>
        <v>和歌山</v>
      </c>
      <c r="F12" s="141"/>
      <c r="G12" s="138" t="str">
        <f>$B$12</f>
        <v>奈良</v>
      </c>
      <c r="H12" s="139" t="s">
        <v>107</v>
      </c>
      <c r="I12" s="139" t="s">
        <v>107</v>
      </c>
      <c r="J12" s="140" t="str">
        <f>$E$12</f>
        <v>和歌山</v>
      </c>
    </row>
    <row r="13" spans="2:22" ht="30" customHeight="1">
      <c r="B13" s="142" t="str">
        <f>'☆登録touroku'!C21</f>
        <v>山田晃司</v>
      </c>
      <c r="C13" s="143">
        <v>27</v>
      </c>
      <c r="D13" s="143" t="s">
        <v>158</v>
      </c>
      <c r="E13" s="144" t="str">
        <f>'☆登録touroku'!E21</f>
        <v>杉本博章</v>
      </c>
      <c r="F13" s="141"/>
      <c r="G13" s="145" t="str">
        <f aca="true" t="shared" si="0" ref="G13:G19">B13</f>
        <v>山田晃司</v>
      </c>
      <c r="H13" s="143" t="s">
        <v>158</v>
      </c>
      <c r="I13" s="143">
        <v>128</v>
      </c>
      <c r="J13" s="146" t="str">
        <f aca="true" t="shared" si="1" ref="J13:J18">E14</f>
        <v>和田宗一郎</v>
      </c>
      <c r="L13" s="135">
        <v>20</v>
      </c>
      <c r="M13" s="135">
        <v>40</v>
      </c>
      <c r="N13" s="135">
        <v>60</v>
      </c>
      <c r="O13" s="135">
        <v>80</v>
      </c>
      <c r="P13" s="135">
        <v>100</v>
      </c>
      <c r="Q13" s="135">
        <v>120</v>
      </c>
      <c r="R13" s="135">
        <v>140</v>
      </c>
      <c r="S13" s="135">
        <v>160</v>
      </c>
      <c r="T13" s="135">
        <v>180</v>
      </c>
      <c r="U13" s="135">
        <v>200</v>
      </c>
      <c r="V13" s="135">
        <v>220</v>
      </c>
    </row>
    <row r="14" spans="2:22" ht="30" customHeight="1">
      <c r="B14" s="147" t="str">
        <f>'☆登録touroku'!C22</f>
        <v>岩本剛</v>
      </c>
      <c r="C14" s="148" t="s">
        <v>158</v>
      </c>
      <c r="D14" s="148">
        <v>126</v>
      </c>
      <c r="E14" s="149" t="str">
        <f>'☆登録touroku'!E22</f>
        <v>和田宗一郎</v>
      </c>
      <c r="F14" s="141"/>
      <c r="G14" s="147" t="str">
        <f t="shared" si="0"/>
        <v>岩本剛</v>
      </c>
      <c r="H14" s="148" t="s">
        <v>158</v>
      </c>
      <c r="I14" s="148">
        <v>134</v>
      </c>
      <c r="J14" s="149" t="str">
        <f t="shared" si="1"/>
        <v>末岡修</v>
      </c>
      <c r="L14" s="135">
        <v>21</v>
      </c>
      <c r="M14" s="135">
        <v>41</v>
      </c>
      <c r="N14" s="135">
        <v>61</v>
      </c>
      <c r="O14" s="135">
        <v>81</v>
      </c>
      <c r="P14" s="135">
        <v>101</v>
      </c>
      <c r="Q14" s="135">
        <v>121</v>
      </c>
      <c r="R14" s="135">
        <v>141</v>
      </c>
      <c r="S14" s="135">
        <v>161</v>
      </c>
      <c r="T14" s="135">
        <v>181</v>
      </c>
      <c r="U14" s="135">
        <v>201</v>
      </c>
      <c r="V14" s="135">
        <v>221</v>
      </c>
    </row>
    <row r="15" spans="2:22" ht="30" customHeight="1">
      <c r="B15" s="147" t="str">
        <f>'☆登録touroku'!C23</f>
        <v>白戸玲人</v>
      </c>
      <c r="C15" s="148">
        <v>15</v>
      </c>
      <c r="D15" s="148" t="s">
        <v>158</v>
      </c>
      <c r="E15" s="149" t="str">
        <f>'☆登録touroku'!E23</f>
        <v>末岡修</v>
      </c>
      <c r="F15" s="141"/>
      <c r="G15" s="147" t="str">
        <f t="shared" si="0"/>
        <v>白戸玲人</v>
      </c>
      <c r="H15" s="148" t="s">
        <v>158</v>
      </c>
      <c r="I15" s="148">
        <v>162</v>
      </c>
      <c r="J15" s="149" t="str">
        <f t="shared" si="1"/>
        <v>中本雅大</v>
      </c>
      <c r="L15" s="135">
        <v>22</v>
      </c>
      <c r="M15" s="135">
        <v>42</v>
      </c>
      <c r="N15" s="135">
        <v>62</v>
      </c>
      <c r="O15" s="135">
        <v>82</v>
      </c>
      <c r="P15" s="135">
        <v>102</v>
      </c>
      <c r="Q15" s="135">
        <v>122</v>
      </c>
      <c r="R15" s="135">
        <v>142</v>
      </c>
      <c r="S15" s="135">
        <v>162</v>
      </c>
      <c r="T15" s="135">
        <v>182</v>
      </c>
      <c r="U15" s="135">
        <v>202</v>
      </c>
      <c r="V15" s="135">
        <v>222</v>
      </c>
    </row>
    <row r="16" spans="2:22" ht="30" customHeight="1">
      <c r="B16" s="147" t="str">
        <f>'☆登録touroku'!C24</f>
        <v>斎藤裕児</v>
      </c>
      <c r="C16" s="148" t="s">
        <v>158</v>
      </c>
      <c r="D16" s="148">
        <v>145</v>
      </c>
      <c r="E16" s="149" t="str">
        <f>'☆登録touroku'!E24</f>
        <v>中本雅大</v>
      </c>
      <c r="F16" s="141"/>
      <c r="G16" s="147" t="str">
        <f t="shared" si="0"/>
        <v>斎藤裕児</v>
      </c>
      <c r="H16" s="148" t="s">
        <v>158</v>
      </c>
      <c r="I16" s="148">
        <v>105</v>
      </c>
      <c r="J16" s="149" t="str">
        <f t="shared" si="1"/>
        <v>上村宏司</v>
      </c>
      <c r="L16" s="135">
        <v>23</v>
      </c>
      <c r="M16" s="135">
        <v>43</v>
      </c>
      <c r="N16" s="135">
        <v>63</v>
      </c>
      <c r="O16" s="135">
        <v>83</v>
      </c>
      <c r="P16" s="135">
        <v>103</v>
      </c>
      <c r="Q16" s="135">
        <v>123</v>
      </c>
      <c r="R16" s="135">
        <v>143</v>
      </c>
      <c r="S16" s="135">
        <v>163</v>
      </c>
      <c r="T16" s="135">
        <v>183</v>
      </c>
      <c r="U16" s="135">
        <v>203</v>
      </c>
      <c r="V16" s="135">
        <v>223</v>
      </c>
    </row>
    <row r="17" spans="2:22" ht="30" customHeight="1">
      <c r="B17" s="147" t="str">
        <f>'☆登録touroku'!C25</f>
        <v>吉向翔平</v>
      </c>
      <c r="C17" s="148" t="s">
        <v>158</v>
      </c>
      <c r="D17" s="148">
        <v>51</v>
      </c>
      <c r="E17" s="149" t="str">
        <f>'☆登録touroku'!E25</f>
        <v>上村宏司</v>
      </c>
      <c r="F17" s="141"/>
      <c r="G17" s="147" t="str">
        <f t="shared" si="0"/>
        <v>吉向翔平</v>
      </c>
      <c r="H17" s="148" t="s">
        <v>158</v>
      </c>
      <c r="I17" s="148">
        <v>68</v>
      </c>
      <c r="J17" s="149" t="str">
        <f t="shared" si="1"/>
        <v>辻本遼太</v>
      </c>
      <c r="L17" s="135">
        <v>24</v>
      </c>
      <c r="M17" s="135">
        <v>44</v>
      </c>
      <c r="N17" s="135">
        <v>64</v>
      </c>
      <c r="O17" s="135">
        <v>84</v>
      </c>
      <c r="P17" s="135">
        <v>104</v>
      </c>
      <c r="Q17" s="135">
        <v>124</v>
      </c>
      <c r="R17" s="135">
        <v>144</v>
      </c>
      <c r="S17" s="135">
        <v>164</v>
      </c>
      <c r="T17" s="135">
        <v>184</v>
      </c>
      <c r="U17" s="135">
        <v>204</v>
      </c>
      <c r="V17" s="135">
        <v>224</v>
      </c>
    </row>
    <row r="18" spans="2:22" ht="30" customHeight="1">
      <c r="B18" s="147" t="str">
        <f>'☆登録touroku'!C26</f>
        <v>長谷川進</v>
      </c>
      <c r="C18" s="148" t="s">
        <v>158</v>
      </c>
      <c r="D18" s="148">
        <v>14</v>
      </c>
      <c r="E18" s="149" t="str">
        <f>'☆登録touroku'!E26</f>
        <v>辻本遼太</v>
      </c>
      <c r="F18" s="141"/>
      <c r="G18" s="147" t="str">
        <f t="shared" si="0"/>
        <v>長谷川進</v>
      </c>
      <c r="H18" s="148">
        <v>76</v>
      </c>
      <c r="I18" s="148" t="s">
        <v>158</v>
      </c>
      <c r="J18" s="149" t="str">
        <f t="shared" si="1"/>
        <v>松房ゆかり</v>
      </c>
      <c r="L18" s="135">
        <v>25</v>
      </c>
      <c r="M18" s="135">
        <v>45</v>
      </c>
      <c r="N18" s="135">
        <v>65</v>
      </c>
      <c r="O18" s="135">
        <v>85</v>
      </c>
      <c r="P18" s="135">
        <v>105</v>
      </c>
      <c r="Q18" s="135">
        <v>125</v>
      </c>
      <c r="R18" s="135">
        <v>145</v>
      </c>
      <c r="S18" s="135">
        <v>165</v>
      </c>
      <c r="T18" s="135">
        <v>185</v>
      </c>
      <c r="U18" s="135">
        <v>205</v>
      </c>
      <c r="V18" s="135">
        <v>225</v>
      </c>
    </row>
    <row r="19" spans="2:22" ht="30" customHeight="1" thickBot="1">
      <c r="B19" s="150" t="str">
        <f>'☆登録touroku'!C27</f>
        <v>白戸恭子</v>
      </c>
      <c r="C19" s="151">
        <v>54</v>
      </c>
      <c r="D19" s="151" t="s">
        <v>158</v>
      </c>
      <c r="E19" s="152" t="str">
        <f>'☆登録touroku'!E27</f>
        <v>松房ゆかり</v>
      </c>
      <c r="F19" s="141"/>
      <c r="G19" s="150" t="str">
        <f t="shared" si="0"/>
        <v>白戸恭子</v>
      </c>
      <c r="H19" s="151" t="s">
        <v>158</v>
      </c>
      <c r="I19" s="151">
        <v>151</v>
      </c>
      <c r="J19" s="152" t="str">
        <f>E13</f>
        <v>杉本博章</v>
      </c>
      <c r="L19" s="135">
        <v>26</v>
      </c>
      <c r="M19" s="135">
        <v>46</v>
      </c>
      <c r="N19" s="135">
        <v>66</v>
      </c>
      <c r="O19" s="135">
        <v>86</v>
      </c>
      <c r="P19" s="135">
        <v>106</v>
      </c>
      <c r="Q19" s="135">
        <v>126</v>
      </c>
      <c r="R19" s="135">
        <v>146</v>
      </c>
      <c r="S19" s="135">
        <v>166</v>
      </c>
      <c r="T19" s="135">
        <v>186</v>
      </c>
      <c r="U19" s="135">
        <v>206</v>
      </c>
      <c r="V19" s="135">
        <v>226</v>
      </c>
    </row>
    <row r="20" spans="2:22" ht="24" customHeight="1" thickBot="1">
      <c r="B20" s="181" t="s">
        <v>14</v>
      </c>
      <c r="C20" s="153"/>
      <c r="D20" s="153"/>
      <c r="E20" s="153"/>
      <c r="F20" s="181"/>
      <c r="G20" s="181" t="s">
        <v>15</v>
      </c>
      <c r="H20" s="153"/>
      <c r="I20" s="153"/>
      <c r="J20" s="153"/>
      <c r="K20" s="182"/>
      <c r="L20" s="183">
        <v>28</v>
      </c>
      <c r="M20" s="183">
        <v>48</v>
      </c>
      <c r="N20" s="183">
        <v>68</v>
      </c>
      <c r="O20" s="135">
        <v>88</v>
      </c>
      <c r="P20" s="135">
        <v>108</v>
      </c>
      <c r="Q20" s="135">
        <v>128</v>
      </c>
      <c r="R20" s="135">
        <v>148</v>
      </c>
      <c r="S20" s="135">
        <v>168</v>
      </c>
      <c r="T20" s="135">
        <v>188</v>
      </c>
      <c r="U20" s="135">
        <v>208</v>
      </c>
      <c r="V20" s="135">
        <v>228</v>
      </c>
    </row>
    <row r="21" spans="2:22" ht="24" customHeight="1" thickBot="1">
      <c r="B21" s="138" t="str">
        <f>$B$12</f>
        <v>奈良</v>
      </c>
      <c r="C21" s="139" t="s">
        <v>107</v>
      </c>
      <c r="D21" s="139" t="s">
        <v>107</v>
      </c>
      <c r="E21" s="140" t="str">
        <f>$E$12</f>
        <v>和歌山</v>
      </c>
      <c r="F21" s="181"/>
      <c r="G21" s="138" t="str">
        <f>$B$12</f>
        <v>奈良</v>
      </c>
      <c r="H21" s="139" t="s">
        <v>107</v>
      </c>
      <c r="I21" s="139" t="s">
        <v>107</v>
      </c>
      <c r="J21" s="140" t="str">
        <f>$E$12</f>
        <v>和歌山</v>
      </c>
      <c r="K21" s="182"/>
      <c r="L21" s="183">
        <v>29</v>
      </c>
      <c r="M21" s="183">
        <v>49</v>
      </c>
      <c r="N21" s="183">
        <v>69</v>
      </c>
      <c r="O21" s="135">
        <v>89</v>
      </c>
      <c r="P21" s="135">
        <v>109</v>
      </c>
      <c r="Q21" s="135">
        <v>129</v>
      </c>
      <c r="R21" s="135">
        <v>149</v>
      </c>
      <c r="S21" s="135">
        <v>169</v>
      </c>
      <c r="T21" s="135">
        <v>189</v>
      </c>
      <c r="U21" s="135">
        <v>209</v>
      </c>
      <c r="V21" s="135">
        <v>229</v>
      </c>
    </row>
    <row r="22" spans="2:22" ht="30" customHeight="1">
      <c r="B22" s="145" t="str">
        <f aca="true" t="shared" si="2" ref="B22:B28">B13</f>
        <v>山田晃司</v>
      </c>
      <c r="C22" s="143">
        <v>123</v>
      </c>
      <c r="D22" s="143" t="s">
        <v>158</v>
      </c>
      <c r="E22" s="146" t="str">
        <f aca="true" t="shared" si="3" ref="E22:E27">J14</f>
        <v>末岡修</v>
      </c>
      <c r="F22" s="181"/>
      <c r="G22" s="145" t="str">
        <f aca="true" t="shared" si="4" ref="G22:G28">B22</f>
        <v>山田晃司</v>
      </c>
      <c r="H22" s="143" t="s">
        <v>158</v>
      </c>
      <c r="I22" s="143">
        <v>44</v>
      </c>
      <c r="J22" s="146" t="str">
        <f aca="true" t="shared" si="5" ref="J22:J27">E23</f>
        <v>中本雅大</v>
      </c>
      <c r="K22" s="182"/>
      <c r="L22" s="183">
        <v>30</v>
      </c>
      <c r="M22" s="183">
        <v>50</v>
      </c>
      <c r="N22" s="183">
        <v>70</v>
      </c>
      <c r="O22" s="135">
        <v>90</v>
      </c>
      <c r="P22" s="135">
        <v>110</v>
      </c>
      <c r="Q22" s="135">
        <v>130</v>
      </c>
      <c r="R22" s="135">
        <v>150</v>
      </c>
      <c r="S22" s="135">
        <v>170</v>
      </c>
      <c r="T22" s="135">
        <v>190</v>
      </c>
      <c r="U22" s="135">
        <v>210</v>
      </c>
      <c r="V22" s="135">
        <v>230</v>
      </c>
    </row>
    <row r="23" spans="2:22" ht="30" customHeight="1">
      <c r="B23" s="147" t="str">
        <f t="shared" si="2"/>
        <v>岩本剛</v>
      </c>
      <c r="C23" s="148" t="s">
        <v>158</v>
      </c>
      <c r="D23" s="148">
        <v>95</v>
      </c>
      <c r="E23" s="149" t="str">
        <f t="shared" si="3"/>
        <v>中本雅大</v>
      </c>
      <c r="F23" s="181"/>
      <c r="G23" s="147" t="str">
        <f t="shared" si="4"/>
        <v>岩本剛</v>
      </c>
      <c r="H23" s="148" t="s">
        <v>158</v>
      </c>
      <c r="I23" s="148">
        <v>132</v>
      </c>
      <c r="J23" s="149" t="str">
        <f t="shared" si="5"/>
        <v>上村宏司</v>
      </c>
      <c r="K23" s="182"/>
      <c r="L23" s="183">
        <v>31</v>
      </c>
      <c r="M23" s="183">
        <v>51</v>
      </c>
      <c r="N23" s="183">
        <v>71</v>
      </c>
      <c r="O23" s="135">
        <v>91</v>
      </c>
      <c r="P23" s="135">
        <v>111</v>
      </c>
      <c r="Q23" s="135">
        <v>131</v>
      </c>
      <c r="R23" s="135">
        <v>151</v>
      </c>
      <c r="S23" s="135">
        <v>171</v>
      </c>
      <c r="T23" s="135">
        <v>191</v>
      </c>
      <c r="U23" s="135">
        <v>211</v>
      </c>
      <c r="V23" s="135">
        <v>231</v>
      </c>
    </row>
    <row r="24" spans="2:22" ht="30" customHeight="1">
      <c r="B24" s="147" t="str">
        <f t="shared" si="2"/>
        <v>白戸玲人</v>
      </c>
      <c r="C24" s="148">
        <v>149</v>
      </c>
      <c r="D24" s="148" t="s">
        <v>158</v>
      </c>
      <c r="E24" s="149" t="str">
        <f t="shared" si="3"/>
        <v>上村宏司</v>
      </c>
      <c r="F24" s="181"/>
      <c r="G24" s="147" t="str">
        <f t="shared" si="4"/>
        <v>白戸玲人</v>
      </c>
      <c r="H24" s="148" t="s">
        <v>158</v>
      </c>
      <c r="I24" s="148">
        <v>23</v>
      </c>
      <c r="J24" s="149" t="str">
        <f t="shared" si="5"/>
        <v>辻本遼太</v>
      </c>
      <c r="K24" s="182"/>
      <c r="L24" s="183">
        <v>32</v>
      </c>
      <c r="M24" s="183">
        <v>52</v>
      </c>
      <c r="N24" s="183">
        <v>72</v>
      </c>
      <c r="O24" s="135">
        <v>92</v>
      </c>
      <c r="P24" s="135">
        <v>112</v>
      </c>
      <c r="Q24" s="135">
        <v>132</v>
      </c>
      <c r="R24" s="135">
        <v>152</v>
      </c>
      <c r="S24" s="135">
        <v>172</v>
      </c>
      <c r="T24" s="135">
        <v>192</v>
      </c>
      <c r="U24" s="135">
        <v>212</v>
      </c>
      <c r="V24" s="135">
        <v>232</v>
      </c>
    </row>
    <row r="25" spans="2:22" ht="30" customHeight="1">
      <c r="B25" s="147" t="str">
        <f t="shared" si="2"/>
        <v>斎藤裕児</v>
      </c>
      <c r="C25" s="148" t="s">
        <v>158</v>
      </c>
      <c r="D25" s="148">
        <v>96</v>
      </c>
      <c r="E25" s="149" t="str">
        <f t="shared" si="3"/>
        <v>辻本遼太</v>
      </c>
      <c r="F25" s="181"/>
      <c r="G25" s="147" t="str">
        <f t="shared" si="4"/>
        <v>斎藤裕児</v>
      </c>
      <c r="H25" s="148">
        <v>59</v>
      </c>
      <c r="I25" s="148" t="s">
        <v>158</v>
      </c>
      <c r="J25" s="149" t="str">
        <f t="shared" si="5"/>
        <v>松房ゆかり</v>
      </c>
      <c r="K25" s="182"/>
      <c r="L25" s="183">
        <v>33</v>
      </c>
      <c r="M25" s="183">
        <v>53</v>
      </c>
      <c r="N25" s="183">
        <v>73</v>
      </c>
      <c r="O25" s="135">
        <v>93</v>
      </c>
      <c r="P25" s="135">
        <v>113</v>
      </c>
      <c r="Q25" s="135">
        <v>133</v>
      </c>
      <c r="R25" s="135">
        <v>153</v>
      </c>
      <c r="S25" s="135">
        <v>173</v>
      </c>
      <c r="T25" s="135">
        <v>193</v>
      </c>
      <c r="U25" s="135">
        <v>213</v>
      </c>
      <c r="V25" s="135">
        <v>233</v>
      </c>
    </row>
    <row r="26" spans="2:22" ht="30" customHeight="1">
      <c r="B26" s="147" t="str">
        <f t="shared" si="2"/>
        <v>吉向翔平</v>
      </c>
      <c r="C26" s="148" t="s">
        <v>158</v>
      </c>
      <c r="D26" s="148">
        <v>94</v>
      </c>
      <c r="E26" s="149" t="str">
        <f t="shared" si="3"/>
        <v>松房ゆかり</v>
      </c>
      <c r="F26" s="181"/>
      <c r="G26" s="147" t="str">
        <f t="shared" si="4"/>
        <v>吉向翔平</v>
      </c>
      <c r="H26" s="148" t="s">
        <v>158</v>
      </c>
      <c r="I26" s="148">
        <v>32</v>
      </c>
      <c r="J26" s="149" t="str">
        <f t="shared" si="5"/>
        <v>杉本博章</v>
      </c>
      <c r="K26" s="182"/>
      <c r="L26" s="183">
        <v>34</v>
      </c>
      <c r="M26" s="183">
        <v>54</v>
      </c>
      <c r="N26" s="183">
        <v>74</v>
      </c>
      <c r="O26" s="135">
        <v>94</v>
      </c>
      <c r="P26" s="135">
        <v>114</v>
      </c>
      <c r="Q26" s="135">
        <v>134</v>
      </c>
      <c r="R26" s="135">
        <v>154</v>
      </c>
      <c r="S26" s="135">
        <v>174</v>
      </c>
      <c r="T26" s="135">
        <v>194</v>
      </c>
      <c r="U26" s="135">
        <v>214</v>
      </c>
      <c r="V26" s="135">
        <v>234</v>
      </c>
    </row>
    <row r="27" spans="2:22" ht="30" customHeight="1">
      <c r="B27" s="147" t="str">
        <f t="shared" si="2"/>
        <v>長谷川進</v>
      </c>
      <c r="C27" s="148" t="s">
        <v>158</v>
      </c>
      <c r="D27" s="148">
        <v>157</v>
      </c>
      <c r="E27" s="149" t="str">
        <f t="shared" si="3"/>
        <v>杉本博章</v>
      </c>
      <c r="F27" s="181"/>
      <c r="G27" s="147" t="str">
        <f t="shared" si="4"/>
        <v>長谷川進</v>
      </c>
      <c r="H27" s="148">
        <v>108</v>
      </c>
      <c r="I27" s="148" t="s">
        <v>158</v>
      </c>
      <c r="J27" s="149" t="str">
        <f t="shared" si="5"/>
        <v>和田宗一郎</v>
      </c>
      <c r="K27" s="182"/>
      <c r="L27" s="183">
        <v>35</v>
      </c>
      <c r="M27" s="183">
        <v>55</v>
      </c>
      <c r="N27" s="183">
        <v>75</v>
      </c>
      <c r="O27" s="135">
        <v>95</v>
      </c>
      <c r="P27" s="135">
        <v>115</v>
      </c>
      <c r="Q27" s="135">
        <v>135</v>
      </c>
      <c r="R27" s="135">
        <v>155</v>
      </c>
      <c r="S27" s="135">
        <v>175</v>
      </c>
      <c r="T27" s="135">
        <v>195</v>
      </c>
      <c r="U27" s="135">
        <v>215</v>
      </c>
      <c r="V27" s="135">
        <v>235</v>
      </c>
    </row>
    <row r="28" spans="2:22" ht="30" customHeight="1" thickBot="1">
      <c r="B28" s="150" t="str">
        <f t="shared" si="2"/>
        <v>白戸恭子</v>
      </c>
      <c r="C28" s="151">
        <v>114</v>
      </c>
      <c r="D28" s="151" t="s">
        <v>158</v>
      </c>
      <c r="E28" s="152" t="str">
        <f>J13</f>
        <v>和田宗一郎</v>
      </c>
      <c r="F28" s="181"/>
      <c r="G28" s="150" t="str">
        <f t="shared" si="4"/>
        <v>白戸恭子</v>
      </c>
      <c r="H28" s="151">
        <v>11</v>
      </c>
      <c r="I28" s="151" t="s">
        <v>158</v>
      </c>
      <c r="J28" s="152" t="str">
        <f>E22</f>
        <v>末岡修</v>
      </c>
      <c r="K28" s="182"/>
      <c r="L28" s="183">
        <v>36</v>
      </c>
      <c r="M28" s="183">
        <v>56</v>
      </c>
      <c r="N28" s="183">
        <v>76</v>
      </c>
      <c r="O28" s="135">
        <v>96</v>
      </c>
      <c r="P28" s="135">
        <v>116</v>
      </c>
      <c r="Q28" s="135">
        <v>136</v>
      </c>
      <c r="R28" s="135">
        <v>156</v>
      </c>
      <c r="S28" s="135">
        <v>176</v>
      </c>
      <c r="T28" s="135">
        <v>196</v>
      </c>
      <c r="U28" s="135">
        <v>216</v>
      </c>
      <c r="V28" s="135">
        <v>236</v>
      </c>
    </row>
    <row r="29" spans="2:22" ht="24" customHeight="1" thickBot="1">
      <c r="B29" s="181" t="s">
        <v>16</v>
      </c>
      <c r="C29" s="181"/>
      <c r="D29" s="181"/>
      <c r="E29" s="181"/>
      <c r="F29" s="181"/>
      <c r="G29" s="181" t="s">
        <v>17</v>
      </c>
      <c r="H29" s="153"/>
      <c r="I29" s="153"/>
      <c r="J29" s="153"/>
      <c r="K29" s="182"/>
      <c r="L29" s="183">
        <v>38</v>
      </c>
      <c r="M29" s="183">
        <v>58</v>
      </c>
      <c r="N29" s="183">
        <v>78</v>
      </c>
      <c r="O29" s="135">
        <v>98</v>
      </c>
      <c r="P29" s="135">
        <v>118</v>
      </c>
      <c r="Q29" s="135">
        <v>138</v>
      </c>
      <c r="R29" s="135">
        <v>158</v>
      </c>
      <c r="S29" s="135">
        <v>178</v>
      </c>
      <c r="T29" s="135">
        <v>198</v>
      </c>
      <c r="U29" s="135">
        <v>218</v>
      </c>
      <c r="V29" s="135">
        <v>238</v>
      </c>
    </row>
    <row r="30" spans="2:22" ht="24" customHeight="1" thickBot="1">
      <c r="B30" s="138" t="str">
        <f>$B$12</f>
        <v>奈良</v>
      </c>
      <c r="C30" s="139" t="s">
        <v>107</v>
      </c>
      <c r="D30" s="139" t="s">
        <v>107</v>
      </c>
      <c r="E30" s="140" t="str">
        <f>$E$12</f>
        <v>和歌山</v>
      </c>
      <c r="F30" s="181"/>
      <c r="G30" s="138" t="str">
        <f>$B$12</f>
        <v>奈良</v>
      </c>
      <c r="H30" s="139" t="s">
        <v>107</v>
      </c>
      <c r="I30" s="139" t="s">
        <v>107</v>
      </c>
      <c r="J30" s="140" t="str">
        <f>$E$12</f>
        <v>和歌山</v>
      </c>
      <c r="K30" s="182"/>
      <c r="L30" s="183">
        <v>39</v>
      </c>
      <c r="M30" s="183">
        <v>59</v>
      </c>
      <c r="N30" s="183">
        <v>79</v>
      </c>
      <c r="O30" s="135">
        <v>99</v>
      </c>
      <c r="P30" s="135">
        <v>119</v>
      </c>
      <c r="Q30" s="135">
        <v>139</v>
      </c>
      <c r="R30" s="135">
        <v>159</v>
      </c>
      <c r="S30" s="135">
        <v>179</v>
      </c>
      <c r="T30" s="135">
        <v>199</v>
      </c>
      <c r="U30" s="135">
        <v>219</v>
      </c>
      <c r="V30" s="135">
        <v>239</v>
      </c>
    </row>
    <row r="31" spans="2:14" ht="30" customHeight="1">
      <c r="B31" s="145" t="str">
        <f aca="true" t="shared" si="6" ref="B31:B37">B22</f>
        <v>山田晃司</v>
      </c>
      <c r="C31" s="143" t="s">
        <v>158</v>
      </c>
      <c r="D31" s="143">
        <v>56</v>
      </c>
      <c r="E31" s="146" t="str">
        <f aca="true" t="shared" si="7" ref="E31:E36">J23</f>
        <v>上村宏司</v>
      </c>
      <c r="F31" s="181"/>
      <c r="G31" s="145" t="str">
        <f aca="true" t="shared" si="8" ref="G31:G37">G22</f>
        <v>山田晃司</v>
      </c>
      <c r="H31" s="143" t="s">
        <v>158</v>
      </c>
      <c r="I31" s="143">
        <v>84</v>
      </c>
      <c r="J31" s="146" t="str">
        <f aca="true" t="shared" si="9" ref="J31:J36">E32</f>
        <v>辻本遼太</v>
      </c>
      <c r="K31" s="182"/>
      <c r="L31" s="182"/>
      <c r="M31" s="182"/>
      <c r="N31" s="182"/>
    </row>
    <row r="32" spans="2:14" ht="30" customHeight="1">
      <c r="B32" s="147" t="str">
        <f t="shared" si="6"/>
        <v>岩本剛</v>
      </c>
      <c r="C32" s="148" t="s">
        <v>158</v>
      </c>
      <c r="D32" s="148">
        <v>132</v>
      </c>
      <c r="E32" s="149" t="str">
        <f t="shared" si="7"/>
        <v>辻本遼太</v>
      </c>
      <c r="F32" s="181"/>
      <c r="G32" s="147" t="str">
        <f t="shared" si="8"/>
        <v>岩本剛</v>
      </c>
      <c r="H32" s="148"/>
      <c r="I32" s="148"/>
      <c r="J32" s="149" t="str">
        <f t="shared" si="9"/>
        <v>松房ゆかり</v>
      </c>
      <c r="K32" s="182"/>
      <c r="L32" s="182"/>
      <c r="M32" s="182"/>
      <c r="N32" s="182"/>
    </row>
    <row r="33" spans="2:14" ht="30" customHeight="1">
      <c r="B33" s="147" t="str">
        <f t="shared" si="6"/>
        <v>白戸玲人</v>
      </c>
      <c r="C33" s="148" t="s">
        <v>158</v>
      </c>
      <c r="D33" s="148">
        <v>132</v>
      </c>
      <c r="E33" s="149" t="str">
        <f t="shared" si="7"/>
        <v>松房ゆかり</v>
      </c>
      <c r="F33" s="181"/>
      <c r="G33" s="147" t="str">
        <f t="shared" si="8"/>
        <v>白戸玲人</v>
      </c>
      <c r="H33" s="148" t="s">
        <v>158</v>
      </c>
      <c r="I33" s="148">
        <v>151</v>
      </c>
      <c r="J33" s="149" t="str">
        <f t="shared" si="9"/>
        <v>杉本博章</v>
      </c>
      <c r="K33" s="182"/>
      <c r="L33" s="182"/>
      <c r="M33" s="182"/>
      <c r="N33" s="182"/>
    </row>
    <row r="34" spans="2:14" ht="30" customHeight="1">
      <c r="B34" s="147" t="str">
        <f t="shared" si="6"/>
        <v>斎藤裕児</v>
      </c>
      <c r="C34" s="148">
        <v>148</v>
      </c>
      <c r="D34" s="148" t="s">
        <v>158</v>
      </c>
      <c r="E34" s="149" t="str">
        <f t="shared" si="7"/>
        <v>杉本博章</v>
      </c>
      <c r="F34" s="181"/>
      <c r="G34" s="147" t="str">
        <f t="shared" si="8"/>
        <v>斎藤裕児</v>
      </c>
      <c r="H34" s="148" t="s">
        <v>158</v>
      </c>
      <c r="I34" s="148">
        <v>57</v>
      </c>
      <c r="J34" s="149" t="str">
        <f t="shared" si="9"/>
        <v>和田宗一郎</v>
      </c>
      <c r="K34" s="182"/>
      <c r="L34" s="182"/>
      <c r="M34" s="182"/>
      <c r="N34" s="182"/>
    </row>
    <row r="35" spans="2:14" ht="30" customHeight="1">
      <c r="B35" s="147" t="str">
        <f t="shared" si="6"/>
        <v>吉向翔平</v>
      </c>
      <c r="C35" s="148">
        <v>71</v>
      </c>
      <c r="D35" s="148" t="s">
        <v>158</v>
      </c>
      <c r="E35" s="149" t="str">
        <f t="shared" si="7"/>
        <v>和田宗一郎</v>
      </c>
      <c r="F35" s="181"/>
      <c r="G35" s="147" t="str">
        <f t="shared" si="8"/>
        <v>吉向翔平</v>
      </c>
      <c r="H35" s="148"/>
      <c r="I35" s="148"/>
      <c r="J35" s="149" t="str">
        <f t="shared" si="9"/>
        <v>末岡修</v>
      </c>
      <c r="K35" s="182"/>
      <c r="L35" s="182"/>
      <c r="M35" s="182"/>
      <c r="N35" s="182"/>
    </row>
    <row r="36" spans="2:14" ht="30" customHeight="1">
      <c r="B36" s="147" t="str">
        <f t="shared" si="6"/>
        <v>長谷川進</v>
      </c>
      <c r="C36" s="148">
        <v>41</v>
      </c>
      <c r="D36" s="148" t="s">
        <v>158</v>
      </c>
      <c r="E36" s="149" t="str">
        <f t="shared" si="7"/>
        <v>末岡修</v>
      </c>
      <c r="F36" s="181"/>
      <c r="G36" s="147" t="str">
        <f t="shared" si="8"/>
        <v>長谷川進</v>
      </c>
      <c r="H36" s="148"/>
      <c r="I36" s="148"/>
      <c r="J36" s="149" t="str">
        <f t="shared" si="9"/>
        <v>中本雅大</v>
      </c>
      <c r="K36" s="182"/>
      <c r="L36" s="182"/>
      <c r="M36" s="182"/>
      <c r="N36" s="182"/>
    </row>
    <row r="37" spans="2:14" ht="30" customHeight="1" thickBot="1">
      <c r="B37" s="150" t="str">
        <f t="shared" si="6"/>
        <v>白戸恭子</v>
      </c>
      <c r="C37" s="151" t="s">
        <v>158</v>
      </c>
      <c r="D37" s="151">
        <v>67</v>
      </c>
      <c r="E37" s="152" t="str">
        <f>J22</f>
        <v>中本雅大</v>
      </c>
      <c r="F37" s="181"/>
      <c r="G37" s="150" t="str">
        <f t="shared" si="8"/>
        <v>白戸恭子</v>
      </c>
      <c r="H37" s="151">
        <v>26</v>
      </c>
      <c r="I37" s="151" t="s">
        <v>158</v>
      </c>
      <c r="J37" s="152" t="str">
        <f>E31</f>
        <v>上村宏司</v>
      </c>
      <c r="K37" s="182"/>
      <c r="L37" s="182"/>
      <c r="M37" s="182"/>
      <c r="N37" s="182"/>
    </row>
    <row r="38" spans="2:14" ht="24" customHeight="1" thickBot="1">
      <c r="B38" s="181" t="s">
        <v>18</v>
      </c>
      <c r="C38" s="181"/>
      <c r="D38" s="181"/>
      <c r="E38" s="181"/>
      <c r="F38" s="181"/>
      <c r="G38" s="191"/>
      <c r="H38" s="192"/>
      <c r="I38" s="192"/>
      <c r="J38" s="192"/>
      <c r="K38" s="182"/>
      <c r="L38" s="182"/>
      <c r="M38" s="182"/>
      <c r="N38" s="182"/>
    </row>
    <row r="39" spans="2:14" ht="24" customHeight="1" thickBot="1">
      <c r="B39" s="138" t="str">
        <f>$B$12</f>
        <v>奈良</v>
      </c>
      <c r="C39" s="139" t="s">
        <v>107</v>
      </c>
      <c r="D39" s="139" t="s">
        <v>107</v>
      </c>
      <c r="E39" s="140" t="str">
        <f>$E$12</f>
        <v>和歌山</v>
      </c>
      <c r="F39" s="181"/>
      <c r="G39" s="193"/>
      <c r="H39" s="193"/>
      <c r="I39" s="193"/>
      <c r="J39" s="193"/>
      <c r="K39" s="182"/>
      <c r="L39" s="182"/>
      <c r="M39" s="182"/>
      <c r="N39" s="182"/>
    </row>
    <row r="40" spans="2:14" ht="30" customHeight="1">
      <c r="B40" s="145" t="str">
        <f aca="true" t="shared" si="10" ref="B40:B46">B31</f>
        <v>山田晃司</v>
      </c>
      <c r="C40" s="143"/>
      <c r="D40" s="143"/>
      <c r="E40" s="146" t="str">
        <f aca="true" t="shared" si="11" ref="E40:E45">J32</f>
        <v>松房ゆかり</v>
      </c>
      <c r="F40" s="181"/>
      <c r="G40" s="192"/>
      <c r="H40" s="194"/>
      <c r="I40" s="194"/>
      <c r="J40" s="192"/>
      <c r="K40" s="182"/>
      <c r="L40" s="182"/>
      <c r="M40" s="182"/>
      <c r="N40" s="182"/>
    </row>
    <row r="41" spans="2:14" ht="30" customHeight="1">
      <c r="B41" s="147" t="str">
        <f t="shared" si="10"/>
        <v>岩本剛</v>
      </c>
      <c r="C41" s="148"/>
      <c r="D41" s="148"/>
      <c r="E41" s="149" t="str">
        <f t="shared" si="11"/>
        <v>杉本博章</v>
      </c>
      <c r="F41" s="181"/>
      <c r="G41" s="192"/>
      <c r="H41" s="194"/>
      <c r="I41" s="194"/>
      <c r="J41" s="192"/>
      <c r="K41" s="182"/>
      <c r="L41" s="182"/>
      <c r="M41" s="182"/>
      <c r="N41" s="182"/>
    </row>
    <row r="42" spans="2:14" ht="30" customHeight="1">
      <c r="B42" s="147" t="str">
        <f t="shared" si="10"/>
        <v>白戸玲人</v>
      </c>
      <c r="C42" s="148"/>
      <c r="D42" s="148"/>
      <c r="E42" s="149" t="str">
        <f t="shared" si="11"/>
        <v>和田宗一郎</v>
      </c>
      <c r="F42" s="181"/>
      <c r="G42" s="192"/>
      <c r="H42" s="194"/>
      <c r="I42" s="194"/>
      <c r="J42" s="192"/>
      <c r="K42" s="182"/>
      <c r="L42" s="182"/>
      <c r="M42" s="182"/>
      <c r="N42" s="182"/>
    </row>
    <row r="43" spans="2:14" ht="30" customHeight="1">
      <c r="B43" s="147" t="str">
        <f t="shared" si="10"/>
        <v>斎藤裕児</v>
      </c>
      <c r="C43" s="148"/>
      <c r="D43" s="148"/>
      <c r="E43" s="149" t="str">
        <f t="shared" si="11"/>
        <v>末岡修</v>
      </c>
      <c r="F43" s="181"/>
      <c r="G43" s="192"/>
      <c r="H43" s="194"/>
      <c r="I43" s="194"/>
      <c r="J43" s="192"/>
      <c r="K43" s="182"/>
      <c r="L43" s="182"/>
      <c r="M43" s="182"/>
      <c r="N43" s="182"/>
    </row>
    <row r="44" spans="2:14" ht="30" customHeight="1">
      <c r="B44" s="147" t="str">
        <f t="shared" si="10"/>
        <v>吉向翔平</v>
      </c>
      <c r="C44" s="148"/>
      <c r="D44" s="148"/>
      <c r="E44" s="149" t="str">
        <f t="shared" si="11"/>
        <v>中本雅大</v>
      </c>
      <c r="F44" s="181"/>
      <c r="G44" s="192"/>
      <c r="H44" s="194"/>
      <c r="I44" s="194"/>
      <c r="J44" s="192"/>
      <c r="K44" s="182"/>
      <c r="L44" s="182"/>
      <c r="M44" s="182"/>
      <c r="N44" s="182"/>
    </row>
    <row r="45" spans="2:14" ht="30" customHeight="1">
      <c r="B45" s="147" t="str">
        <f t="shared" si="10"/>
        <v>長谷川進</v>
      </c>
      <c r="C45" s="148"/>
      <c r="D45" s="148"/>
      <c r="E45" s="149" t="str">
        <f t="shared" si="11"/>
        <v>上村宏司</v>
      </c>
      <c r="F45" s="181"/>
      <c r="G45" s="192"/>
      <c r="H45" s="194"/>
      <c r="I45" s="194"/>
      <c r="J45" s="192"/>
      <c r="K45" s="182"/>
      <c r="L45" s="182"/>
      <c r="M45" s="182"/>
      <c r="N45" s="182"/>
    </row>
    <row r="46" spans="2:14" ht="30" customHeight="1" thickBot="1">
      <c r="B46" s="150" t="str">
        <f t="shared" si="10"/>
        <v>白戸恭子</v>
      </c>
      <c r="C46" s="151"/>
      <c r="D46" s="151"/>
      <c r="E46" s="152" t="str">
        <f>J31</f>
        <v>辻本遼太</v>
      </c>
      <c r="F46" s="181"/>
      <c r="G46" s="192"/>
      <c r="H46" s="194"/>
      <c r="I46" s="194"/>
      <c r="J46" s="192"/>
      <c r="K46" s="182"/>
      <c r="L46" s="182"/>
      <c r="M46" s="182"/>
      <c r="N46" s="182"/>
    </row>
    <row r="47" ht="27" customHeight="1"/>
  </sheetData>
  <sheetProtection/>
  <mergeCells count="2">
    <mergeCell ref="H8:I8"/>
    <mergeCell ref="C8:D8"/>
  </mergeCells>
  <dataValidations count="1">
    <dataValidation allowBlank="1" showInputMessage="1" showErrorMessage="1" errorTitle="入力データをまちがえてるで～" error="Wは半角大文字、数字は整数、敗者の得点は勝ゲーム点未満になってるか確認してみてな～" imeMode="halfAlpha" sqref="C13 H13 H22 C22 C31 H31 C40"/>
  </dataValidations>
  <printOptions/>
  <pageMargins left="0.75" right="0.75" top="1" bottom="1" header="0.512" footer="0.512"/>
  <pageSetup horizontalDpi="600" verticalDpi="600" orientation="portrait" paperSize="9" r:id="rId1"/>
  <headerFooter alignWithMargins="0">
    <oddHeader>&amp;R&amp;P/&amp;N</oddHeader>
  </headerFooter>
</worksheet>
</file>

<file path=xl/worksheets/sheet6.xml><?xml version="1.0" encoding="utf-8"?>
<worksheet xmlns="http://schemas.openxmlformats.org/spreadsheetml/2006/main" xmlns:r="http://schemas.openxmlformats.org/officeDocument/2006/relationships">
  <dimension ref="A1:AQ42"/>
  <sheetViews>
    <sheetView showGridLines="0" zoomScale="65" zoomScaleNormal="65" zoomScalePageLayoutView="0" workbookViewId="0" topLeftCell="A7">
      <selection activeCell="AR30" sqref="AR30"/>
    </sheetView>
  </sheetViews>
  <sheetFormatPr defaultColWidth="3.75390625" defaultRowHeight="22.5" customHeight="1"/>
  <cols>
    <col min="1" max="1" width="4.625" style="18" customWidth="1"/>
    <col min="2" max="9" width="5.125" style="18" customWidth="1"/>
    <col min="10" max="10" width="5.125" style="85" customWidth="1"/>
    <col min="11" max="19" width="5.125" style="18" customWidth="1"/>
    <col min="20" max="20" width="5.125" style="85" customWidth="1"/>
    <col min="21" max="29" width="5.125" style="18" customWidth="1"/>
    <col min="30" max="30" width="5.125" style="85" customWidth="1"/>
    <col min="31" max="39" width="5.125" style="18" customWidth="1"/>
    <col min="40" max="40" width="4.625" style="85" customWidth="1"/>
    <col min="41" max="41" width="4.625" style="18" customWidth="1"/>
    <col min="42" max="16384" width="3.75390625" style="18" customWidth="1"/>
  </cols>
  <sheetData>
    <row r="1" spans="2:40" s="66" customFormat="1" ht="23.25">
      <c r="B1" s="69" t="s">
        <v>110</v>
      </c>
      <c r="C1" s="67"/>
      <c r="J1" s="81"/>
      <c r="T1" s="81"/>
      <c r="AD1" s="81"/>
      <c r="AN1" s="81"/>
    </row>
    <row r="2" spans="2:40" s="66" customFormat="1" ht="23.25">
      <c r="B2" s="69" t="s">
        <v>112</v>
      </c>
      <c r="J2" s="81"/>
      <c r="T2" s="81"/>
      <c r="AD2" s="81"/>
      <c r="AN2" s="81"/>
    </row>
    <row r="3" spans="2:40" s="66" customFormat="1" ht="23.25">
      <c r="B3" s="69" t="s">
        <v>114</v>
      </c>
      <c r="J3" s="81"/>
      <c r="T3" s="81"/>
      <c r="AD3" s="81"/>
      <c r="AN3" s="81"/>
    </row>
    <row r="4" spans="2:40" s="66" customFormat="1" ht="23.25">
      <c r="B4" s="69" t="s">
        <v>115</v>
      </c>
      <c r="J4" s="81"/>
      <c r="T4" s="81"/>
      <c r="AD4" s="81"/>
      <c r="AN4" s="81"/>
    </row>
    <row r="5" spans="2:40" s="66" customFormat="1" ht="23.25">
      <c r="B5" s="68"/>
      <c r="J5" s="81"/>
      <c r="T5" s="81"/>
      <c r="AD5" s="81"/>
      <c r="AN5" s="81"/>
    </row>
    <row r="6" spans="2:10" ht="10.5" customHeight="1">
      <c r="B6" s="311" t="str">
        <f>'☆登録touroku'!B11</f>
        <v>第17回　和奈対抗戦</v>
      </c>
      <c r="C6" s="311"/>
      <c r="D6" s="311"/>
      <c r="E6" s="311"/>
      <c r="F6" s="311"/>
      <c r="G6" s="311"/>
      <c r="H6" s="311"/>
      <c r="I6" s="311"/>
      <c r="J6" s="311"/>
    </row>
    <row r="7" spans="2:41" ht="22.5" customHeight="1">
      <c r="B7" s="311"/>
      <c r="C7" s="311"/>
      <c r="D7" s="311"/>
      <c r="E7" s="311"/>
      <c r="F7" s="311"/>
      <c r="G7" s="311"/>
      <c r="H7" s="311"/>
      <c r="I7" s="311"/>
      <c r="J7" s="311"/>
      <c r="K7" s="312">
        <f>'☆登録touroku'!C13</f>
        <v>43394</v>
      </c>
      <c r="L7" s="312"/>
      <c r="M7" s="312"/>
      <c r="N7" s="312"/>
      <c r="O7" s="18" t="s">
        <v>0</v>
      </c>
      <c r="P7" s="19" t="str">
        <f>'☆登録touroku'!C15</f>
        <v>キングスポット</v>
      </c>
      <c r="R7" s="19"/>
      <c r="S7" s="19"/>
      <c r="T7" s="87"/>
      <c r="U7" s="64" t="s">
        <v>1</v>
      </c>
      <c r="V7" s="65"/>
      <c r="W7" s="303"/>
      <c r="X7" s="301"/>
      <c r="Y7" s="301"/>
      <c r="Z7" s="321"/>
      <c r="AB7" s="64" t="s">
        <v>2</v>
      </c>
      <c r="AC7" s="65"/>
      <c r="AD7" s="303"/>
      <c r="AE7" s="301"/>
      <c r="AF7" s="301"/>
      <c r="AG7" s="321"/>
      <c r="AI7" s="64" t="s">
        <v>3</v>
      </c>
      <c r="AJ7" s="65"/>
      <c r="AK7" s="303"/>
      <c r="AL7" s="301"/>
      <c r="AM7" s="301"/>
      <c r="AN7" s="301"/>
      <c r="AO7" s="321"/>
    </row>
    <row r="8" spans="2:40" ht="22.5" customHeight="1">
      <c r="B8" s="20"/>
      <c r="C8" s="21"/>
      <c r="D8" s="21"/>
      <c r="E8" s="20"/>
      <c r="F8" s="21"/>
      <c r="G8" s="21"/>
      <c r="H8" s="20"/>
      <c r="I8" s="20"/>
      <c r="J8" s="90"/>
      <c r="V8" s="22"/>
      <c r="W8" s="22"/>
      <c r="X8" s="22"/>
      <c r="Y8" s="22"/>
      <c r="Z8" s="22"/>
      <c r="AA8" s="22"/>
      <c r="AB8" s="22"/>
      <c r="AC8" s="92"/>
      <c r="AD8" s="22"/>
      <c r="AE8" s="22"/>
      <c r="AF8" s="22"/>
      <c r="AG8" s="22"/>
      <c r="AI8" s="22"/>
      <c r="AJ8" s="22"/>
      <c r="AK8" s="22"/>
      <c r="AL8" s="22"/>
      <c r="AM8" s="92"/>
      <c r="AN8" s="22"/>
    </row>
    <row r="9" spans="2:40" ht="22.5" customHeight="1">
      <c r="B9" s="166"/>
      <c r="C9" s="166">
        <v>1</v>
      </c>
      <c r="D9" s="166">
        <v>2</v>
      </c>
      <c r="E9" s="166">
        <v>3</v>
      </c>
      <c r="F9" s="166">
        <v>4</v>
      </c>
      <c r="G9" s="166">
        <v>5</v>
      </c>
      <c r="H9" s="166">
        <v>6</v>
      </c>
      <c r="I9" s="166">
        <v>7</v>
      </c>
      <c r="J9" s="166"/>
      <c r="K9" s="166"/>
      <c r="L9" s="166"/>
      <c r="M9" s="166">
        <v>8</v>
      </c>
      <c r="N9" s="166">
        <v>9</v>
      </c>
      <c r="O9" s="166">
        <v>10</v>
      </c>
      <c r="P9" s="166">
        <v>11</v>
      </c>
      <c r="Q9" s="166">
        <v>12</v>
      </c>
      <c r="R9" s="166">
        <v>13</v>
      </c>
      <c r="S9" s="166">
        <v>14</v>
      </c>
      <c r="T9" s="166"/>
      <c r="U9" s="166"/>
      <c r="V9" s="166"/>
      <c r="W9" s="166">
        <v>15</v>
      </c>
      <c r="X9" s="166">
        <v>16</v>
      </c>
      <c r="Y9" s="166">
        <v>17</v>
      </c>
      <c r="Z9" s="166">
        <v>18</v>
      </c>
      <c r="AA9" s="166">
        <v>19</v>
      </c>
      <c r="AB9" s="166">
        <v>20</v>
      </c>
      <c r="AC9" s="166">
        <v>21</v>
      </c>
      <c r="AD9" s="166"/>
      <c r="AE9" s="166"/>
      <c r="AF9" s="166"/>
      <c r="AG9" s="166">
        <v>22</v>
      </c>
      <c r="AH9" s="166">
        <v>23</v>
      </c>
      <c r="AI9" s="166">
        <v>24</v>
      </c>
      <c r="AJ9" s="166">
        <v>25</v>
      </c>
      <c r="AK9" s="166">
        <v>26</v>
      </c>
      <c r="AL9" s="166">
        <v>27</v>
      </c>
      <c r="AM9" s="166">
        <v>28</v>
      </c>
      <c r="AN9" s="166"/>
    </row>
    <row r="10" spans="1:41" ht="22.5" customHeight="1">
      <c r="A10" s="22"/>
      <c r="B10" s="163"/>
      <c r="C10" s="326" t="str">
        <f aca="true" t="shared" si="0" ref="C10:I10">AB30</f>
        <v>山田晃司</v>
      </c>
      <c r="D10" s="272" t="str">
        <f t="shared" si="0"/>
        <v>岩本剛</v>
      </c>
      <c r="E10" s="272" t="str">
        <f t="shared" si="0"/>
        <v>白戸玲人</v>
      </c>
      <c r="F10" s="272" t="str">
        <f t="shared" si="0"/>
        <v>斎藤裕児</v>
      </c>
      <c r="G10" s="272" t="str">
        <f t="shared" si="0"/>
        <v>吉向翔平</v>
      </c>
      <c r="H10" s="272" t="str">
        <f t="shared" si="0"/>
        <v>長谷川進</v>
      </c>
      <c r="I10" s="272" t="str">
        <f t="shared" si="0"/>
        <v>白戸恭子</v>
      </c>
      <c r="J10" s="196"/>
      <c r="K10" s="201"/>
      <c r="L10" s="163"/>
      <c r="M10" s="281" t="str">
        <f aca="true" t="shared" si="1" ref="M10:S10">C10</f>
        <v>山田晃司</v>
      </c>
      <c r="N10" s="272" t="str">
        <f t="shared" si="1"/>
        <v>岩本剛</v>
      </c>
      <c r="O10" s="272" t="str">
        <f t="shared" si="1"/>
        <v>白戸玲人</v>
      </c>
      <c r="P10" s="272" t="str">
        <f t="shared" si="1"/>
        <v>斎藤裕児</v>
      </c>
      <c r="Q10" s="272" t="str">
        <f t="shared" si="1"/>
        <v>吉向翔平</v>
      </c>
      <c r="R10" s="272" t="str">
        <f t="shared" si="1"/>
        <v>長谷川進</v>
      </c>
      <c r="S10" s="272" t="str">
        <f t="shared" si="1"/>
        <v>白戸恭子</v>
      </c>
      <c r="T10" s="196"/>
      <c r="U10" s="201"/>
      <c r="V10" s="163"/>
      <c r="W10" s="281" t="str">
        <f aca="true" t="shared" si="2" ref="W10:AC10">M10</f>
        <v>山田晃司</v>
      </c>
      <c r="X10" s="272" t="str">
        <f t="shared" si="2"/>
        <v>岩本剛</v>
      </c>
      <c r="Y10" s="272" t="str">
        <f t="shared" si="2"/>
        <v>白戸玲人</v>
      </c>
      <c r="Z10" s="272" t="str">
        <f t="shared" si="2"/>
        <v>斎藤裕児</v>
      </c>
      <c r="AA10" s="272" t="str">
        <f t="shared" si="2"/>
        <v>吉向翔平</v>
      </c>
      <c r="AB10" s="272" t="str">
        <f t="shared" si="2"/>
        <v>長谷川進</v>
      </c>
      <c r="AC10" s="272" t="str">
        <f t="shared" si="2"/>
        <v>白戸恭子</v>
      </c>
      <c r="AD10" s="196"/>
      <c r="AE10" s="201"/>
      <c r="AF10" s="163"/>
      <c r="AG10" s="281" t="str">
        <f aca="true" t="shared" si="3" ref="AG10:AM10">W10</f>
        <v>山田晃司</v>
      </c>
      <c r="AH10" s="272" t="str">
        <f t="shared" si="3"/>
        <v>岩本剛</v>
      </c>
      <c r="AI10" s="272" t="str">
        <f t="shared" si="3"/>
        <v>白戸玲人</v>
      </c>
      <c r="AJ10" s="272" t="str">
        <f t="shared" si="3"/>
        <v>斎藤裕児</v>
      </c>
      <c r="AK10" s="272" t="str">
        <f t="shared" si="3"/>
        <v>吉向翔平</v>
      </c>
      <c r="AL10" s="272" t="str">
        <f t="shared" si="3"/>
        <v>長谷川進</v>
      </c>
      <c r="AM10" s="272" t="str">
        <f t="shared" si="3"/>
        <v>白戸恭子</v>
      </c>
      <c r="AN10" s="196"/>
      <c r="AO10" s="22"/>
    </row>
    <row r="11" spans="1:41" ht="22.5" customHeight="1">
      <c r="A11" s="22"/>
      <c r="B11" s="164"/>
      <c r="C11" s="327"/>
      <c r="D11" s="273"/>
      <c r="E11" s="273"/>
      <c r="F11" s="273"/>
      <c r="G11" s="273"/>
      <c r="H11" s="273"/>
      <c r="I11" s="273"/>
      <c r="J11" s="196"/>
      <c r="K11" s="201"/>
      <c r="L11" s="164"/>
      <c r="M11" s="282"/>
      <c r="N11" s="273"/>
      <c r="O11" s="273"/>
      <c r="P11" s="273"/>
      <c r="Q11" s="273"/>
      <c r="R11" s="273"/>
      <c r="S11" s="273"/>
      <c r="T11" s="196"/>
      <c r="U11" s="201"/>
      <c r="V11" s="164"/>
      <c r="W11" s="282"/>
      <c r="X11" s="273"/>
      <c r="Y11" s="273"/>
      <c r="Z11" s="273"/>
      <c r="AA11" s="273"/>
      <c r="AB11" s="273"/>
      <c r="AC11" s="273"/>
      <c r="AD11" s="196"/>
      <c r="AE11" s="201"/>
      <c r="AF11" s="164"/>
      <c r="AG11" s="282"/>
      <c r="AH11" s="273"/>
      <c r="AI11" s="273"/>
      <c r="AJ11" s="273"/>
      <c r="AK11" s="273"/>
      <c r="AL11" s="273"/>
      <c r="AM11" s="273"/>
      <c r="AN11" s="196"/>
      <c r="AO11" s="22"/>
    </row>
    <row r="12" spans="1:41" ht="22.5" customHeight="1">
      <c r="A12" s="22"/>
      <c r="B12" s="164"/>
      <c r="C12" s="328"/>
      <c r="D12" s="274"/>
      <c r="E12" s="274"/>
      <c r="F12" s="274"/>
      <c r="G12" s="274"/>
      <c r="H12" s="274"/>
      <c r="I12" s="274"/>
      <c r="J12" s="197"/>
      <c r="K12" s="201"/>
      <c r="L12" s="164"/>
      <c r="M12" s="283"/>
      <c r="N12" s="274"/>
      <c r="O12" s="274"/>
      <c r="P12" s="274"/>
      <c r="Q12" s="274"/>
      <c r="R12" s="274"/>
      <c r="S12" s="274"/>
      <c r="T12" s="197"/>
      <c r="U12" s="201"/>
      <c r="V12" s="164"/>
      <c r="W12" s="283"/>
      <c r="X12" s="274"/>
      <c r="Y12" s="274"/>
      <c r="Z12" s="274"/>
      <c r="AA12" s="274"/>
      <c r="AB12" s="274"/>
      <c r="AC12" s="274"/>
      <c r="AD12" s="197"/>
      <c r="AE12" s="201"/>
      <c r="AF12" s="164"/>
      <c r="AG12" s="283"/>
      <c r="AH12" s="274"/>
      <c r="AI12" s="274"/>
      <c r="AJ12" s="274"/>
      <c r="AK12" s="274"/>
      <c r="AL12" s="274"/>
      <c r="AM12" s="274"/>
      <c r="AN12" s="197"/>
      <c r="AO12" s="22"/>
    </row>
    <row r="13" spans="1:40" ht="22.5" customHeight="1">
      <c r="A13" s="22"/>
      <c r="B13" s="293">
        <v>1</v>
      </c>
      <c r="C13" s="23" t="str">
        <f>IF(L33="","",IF(L33&lt;180,"×","○"))</f>
        <v>×</v>
      </c>
      <c r="D13" s="24" t="str">
        <f>IF(M34="","",IF(M34&lt;180,"×","○"))</f>
        <v>○</v>
      </c>
      <c r="E13" s="24" t="str">
        <f>IF(N35="","",IF(N35&lt;180,"×","○"))</f>
        <v>×</v>
      </c>
      <c r="F13" s="24" t="str">
        <f>IF(O36="","",IF(O36&lt;180,"×","○"))</f>
        <v>○</v>
      </c>
      <c r="G13" s="24" t="str">
        <f>IF(P37="","",IF(P37&lt;180,"×","○"))</f>
        <v>○</v>
      </c>
      <c r="H13" s="24" t="str">
        <f>IF(Q38="","",IF(Q38&lt;180,"×","○"))</f>
        <v>○</v>
      </c>
      <c r="I13" s="24" t="str">
        <f>IF(R39="","",IF(R39&lt;180,"×","○"))</f>
        <v>×</v>
      </c>
      <c r="J13" s="25">
        <f>IF(COUNTA(C13:I13)=7,COUNTIF(C13:I13,"○"),"")</f>
        <v>4</v>
      </c>
      <c r="K13" s="199"/>
      <c r="L13" s="293">
        <v>2</v>
      </c>
      <c r="M13" s="23" t="str">
        <f>IF(M33="","",IF(M33&lt;180,"×","○"))</f>
        <v>○</v>
      </c>
      <c r="N13" s="24" t="str">
        <f>IF(N34="","",IF(N34&lt;180,"×","○"))</f>
        <v>○</v>
      </c>
      <c r="O13" s="24" t="str">
        <f>IF(O35="","",IF(O35&lt;180,"×","○"))</f>
        <v>○</v>
      </c>
      <c r="P13" s="24" t="str">
        <f>IF(P36="","",IF(P36&lt;180,"×","○"))</f>
        <v>○</v>
      </c>
      <c r="Q13" s="24" t="str">
        <f>IF(Q37="","",IF(Q37&lt;180,"×","○"))</f>
        <v>○</v>
      </c>
      <c r="R13" s="24" t="str">
        <f>IF(R38="","",IF(R38&lt;180,"×","○"))</f>
        <v>×</v>
      </c>
      <c r="S13" s="24" t="str">
        <f>IF(L39="","",IF(L39&lt;180,"×","○"))</f>
        <v>○</v>
      </c>
      <c r="T13" s="25">
        <f>IF(COUNTA(M13:S13)=7,COUNTIF(M13:S13,"○")+J13,"")</f>
        <v>10</v>
      </c>
      <c r="U13" s="199"/>
      <c r="V13" s="293">
        <v>3</v>
      </c>
      <c r="W13" s="212" t="str">
        <f>IF(N33="","",IF(N33&lt;180,"×","○"))</f>
        <v>×</v>
      </c>
      <c r="X13" s="30" t="str">
        <f>IF(O34="","",IF(O34&lt;180,"×","○"))</f>
        <v>○</v>
      </c>
      <c r="Y13" s="213" t="str">
        <f>IF(P35="","",IF(P35&lt;180,"×","○"))</f>
        <v>×</v>
      </c>
      <c r="Z13" s="24" t="str">
        <f>IF(Q36="","",IF(Q36&lt;180,"×","○"))</f>
        <v>○</v>
      </c>
      <c r="AA13" s="24" t="str">
        <f>IF(R37="","",IF(R37&lt;180,"×","○"))</f>
        <v>○</v>
      </c>
      <c r="AB13" s="24" t="str">
        <f>IF(L38="","",IF(L38&lt;180,"×","○"))</f>
        <v>○</v>
      </c>
      <c r="AC13" s="24" t="str">
        <f>IF(M39="","",IF(M39&lt;180,"×","○"))</f>
        <v>×</v>
      </c>
      <c r="AD13" s="25">
        <f>IF(COUNTA(W13:AC13)=7,COUNTIF(W13:AC13,"○")+T13,"")</f>
        <v>14</v>
      </c>
      <c r="AE13" s="199"/>
      <c r="AF13" s="293">
        <v>4</v>
      </c>
      <c r="AG13" s="23" t="str">
        <f>IF(O33="","",IF(O33&lt;180,"×","○"))</f>
        <v>○</v>
      </c>
      <c r="AH13" s="24" t="str">
        <f>IF(P34="","",IF(P34&lt;180,"×","○"))</f>
        <v>○</v>
      </c>
      <c r="AI13" s="24" t="str">
        <f>IF(Q35="","",IF(Q35&lt;180,"×","○"))</f>
        <v>○</v>
      </c>
      <c r="AJ13" s="24" t="str">
        <f>IF(R36="","",IF(R36&lt;180,"×","○"))</f>
        <v>×</v>
      </c>
      <c r="AK13" s="24" t="str">
        <f>IF(L37="","",IF(L37&lt;180,"×","○"))</f>
        <v>○</v>
      </c>
      <c r="AL13" s="24" t="str">
        <f>IF(M38="","",IF(M38&lt;180,"×","○"))</f>
        <v>×</v>
      </c>
      <c r="AM13" s="24" t="str">
        <f>IF(N39="","",IF(N39&lt;180,"×","○"))</f>
        <v>×</v>
      </c>
      <c r="AN13" s="25">
        <f>IF(COUNTA(AG13:AM13)=7,COUNTIF(AG13:AM13,"○")+AD13,"")</f>
        <v>18</v>
      </c>
    </row>
    <row r="14" spans="1:40" ht="22.5" customHeight="1">
      <c r="A14" s="22"/>
      <c r="B14" s="293"/>
      <c r="C14" s="26" t="str">
        <f>IF(L33="","",IF(L33&lt;180,"○","×"))</f>
        <v>○</v>
      </c>
      <c r="D14" s="27" t="str">
        <f>IF(M34="","",IF(M34&lt;180,"○","×"))</f>
        <v>×</v>
      </c>
      <c r="E14" s="27" t="str">
        <f>IF(N35="","",IF(N35&lt;180,"○","×"))</f>
        <v>○</v>
      </c>
      <c r="F14" s="27" t="str">
        <f>IF(O36="","",IF(O36&lt;180,"○","×"))</f>
        <v>×</v>
      </c>
      <c r="G14" s="27" t="str">
        <f>IF(P37="","",IF(P37&lt;180,"○","×"))</f>
        <v>×</v>
      </c>
      <c r="H14" s="27" t="str">
        <f>IF(Q38="","",IF(Q38&lt;180,"○","×"))</f>
        <v>×</v>
      </c>
      <c r="I14" s="27" t="str">
        <f>IF(R39="","",IF(R39&lt;180,"○","×"))</f>
        <v>○</v>
      </c>
      <c r="J14" s="25">
        <f>IF(COUNTA(C14:I14)=7,COUNTIF(C14:I14,"○"),"")</f>
        <v>3</v>
      </c>
      <c r="K14" s="199"/>
      <c r="L14" s="293"/>
      <c r="M14" s="26" t="str">
        <f>IF(M33="","",IF(M33&lt;180,"○","×"))</f>
        <v>×</v>
      </c>
      <c r="N14" s="27" t="str">
        <f>IF(N34="","",IF(N34&lt;180,"○","×"))</f>
        <v>×</v>
      </c>
      <c r="O14" s="27" t="str">
        <f>IF(O35="","",IF(O35&lt;180,"○","×"))</f>
        <v>×</v>
      </c>
      <c r="P14" s="27" t="str">
        <f>IF(P36="","",IF(P36&lt;180,"○","×"))</f>
        <v>×</v>
      </c>
      <c r="Q14" s="27" t="str">
        <f>IF(Q37="","",IF(Q37&lt;180,"○","×"))</f>
        <v>×</v>
      </c>
      <c r="R14" s="27" t="str">
        <f>IF(R38="","",IF(R38&lt;180,"○","×"))</f>
        <v>○</v>
      </c>
      <c r="S14" s="27" t="str">
        <f>IF(L39="","",IF(L39&lt;180,"○","×"))</f>
        <v>×</v>
      </c>
      <c r="T14" s="25">
        <f>IF(COUNTA(M14:S14)=7,COUNTIF(M14:S14,"○")+J14,"")</f>
        <v>4</v>
      </c>
      <c r="U14" s="199"/>
      <c r="V14" s="293"/>
      <c r="W14" s="29" t="str">
        <f>IF(N33="","",IF(N33&lt;180,"○","×"))</f>
        <v>○</v>
      </c>
      <c r="X14" s="30" t="str">
        <f>IF(O34="","",IF(O34&lt;180,"○","×"))</f>
        <v>×</v>
      </c>
      <c r="Y14" s="30" t="str">
        <f>IF(P35="","",IF(P35&lt;180,"○","×"))</f>
        <v>○</v>
      </c>
      <c r="Z14" s="30" t="str">
        <f>IF(Q36="","",IF(Q36&lt;180,"○","×"))</f>
        <v>×</v>
      </c>
      <c r="AA14" s="30" t="str">
        <f>IF(R37="","",IF(R37&lt;180,"○","×"))</f>
        <v>×</v>
      </c>
      <c r="AB14" s="30" t="str">
        <f>IF(L38="","",IF(L38&lt;180,"○","×"))</f>
        <v>×</v>
      </c>
      <c r="AC14" s="30" t="str">
        <f>IF(M39="","",IF(M39&lt;180,"○","×"))</f>
        <v>○</v>
      </c>
      <c r="AD14" s="25">
        <f>IF(COUNTA(W14:AC14)=7,COUNTIF(W14:AC14,"○")+T14,"")</f>
        <v>7</v>
      </c>
      <c r="AE14" s="199"/>
      <c r="AF14" s="293"/>
      <c r="AG14" s="29" t="str">
        <f>IF(O33="","",IF(O33&lt;180,"○","×"))</f>
        <v>×</v>
      </c>
      <c r="AH14" s="30" t="str">
        <f>IF(P34="","",IF(P34&lt;180,"○","×"))</f>
        <v>×</v>
      </c>
      <c r="AI14" s="30" t="str">
        <f>IF(Q35="","",IF(Q35&lt;180,"○","×"))</f>
        <v>×</v>
      </c>
      <c r="AJ14" s="30" t="str">
        <f>IF(R36="","",IF(R36&lt;180,"○","×"))</f>
        <v>○</v>
      </c>
      <c r="AK14" s="30" t="str">
        <f>IF(L37="","",IF(L37&lt;180,"○","×"))</f>
        <v>×</v>
      </c>
      <c r="AL14" s="30" t="str">
        <f>IF(M38="","",IF(M38&lt;180,"○","×"))</f>
        <v>○</v>
      </c>
      <c r="AM14" s="30" t="str">
        <f>IF(N39="","",IF(N39&lt;180,"○","×"))</f>
        <v>○</v>
      </c>
      <c r="AN14" s="25">
        <f>IF(COUNTA(AG14:AM14)=7,COUNTIF(AG14:AM14,"○")+AD14,"")</f>
        <v>10</v>
      </c>
    </row>
    <row r="15" spans="1:42" ht="22.5" customHeight="1">
      <c r="A15" s="22"/>
      <c r="B15" s="164"/>
      <c r="C15" s="329" t="str">
        <f aca="true" t="shared" si="4" ref="C15:I15">L30</f>
        <v>杉本博章</v>
      </c>
      <c r="D15" s="287" t="str">
        <f t="shared" si="4"/>
        <v>和田宗一郎</v>
      </c>
      <c r="E15" s="287" t="str">
        <f t="shared" si="4"/>
        <v>末岡修</v>
      </c>
      <c r="F15" s="287" t="str">
        <f t="shared" si="4"/>
        <v>中本雅大</v>
      </c>
      <c r="G15" s="287" t="str">
        <f t="shared" si="4"/>
        <v>上村宏司</v>
      </c>
      <c r="H15" s="287" t="str">
        <f t="shared" si="4"/>
        <v>辻本遼太</v>
      </c>
      <c r="I15" s="287" t="str">
        <f t="shared" si="4"/>
        <v>松房ゆかり</v>
      </c>
      <c r="J15" s="198"/>
      <c r="K15" s="201"/>
      <c r="L15" s="164"/>
      <c r="M15" s="330" t="str">
        <f aca="true" t="shared" si="5" ref="M15:R15">D15</f>
        <v>和田宗一郎</v>
      </c>
      <c r="N15" s="309" t="str">
        <f t="shared" si="5"/>
        <v>末岡修</v>
      </c>
      <c r="O15" s="309" t="str">
        <f t="shared" si="5"/>
        <v>中本雅大</v>
      </c>
      <c r="P15" s="309" t="str">
        <f t="shared" si="5"/>
        <v>上村宏司</v>
      </c>
      <c r="Q15" s="309" t="str">
        <f t="shared" si="5"/>
        <v>辻本遼太</v>
      </c>
      <c r="R15" s="309" t="str">
        <f t="shared" si="5"/>
        <v>松房ゆかり</v>
      </c>
      <c r="S15" s="275" t="str">
        <f>C15</f>
        <v>杉本博章</v>
      </c>
      <c r="T15" s="198"/>
      <c r="U15" s="201"/>
      <c r="V15" s="164"/>
      <c r="W15" s="308" t="str">
        <f>N15</f>
        <v>末岡修</v>
      </c>
      <c r="X15" s="308" t="str">
        <f>O15</f>
        <v>中本雅大</v>
      </c>
      <c r="Y15" s="308" t="str">
        <f>P15</f>
        <v>上村宏司</v>
      </c>
      <c r="Z15" s="308" t="str">
        <f>Q15</f>
        <v>辻本遼太</v>
      </c>
      <c r="AA15" s="308" t="str">
        <f>R15</f>
        <v>松房ゆかり</v>
      </c>
      <c r="AB15" s="251" t="str">
        <f>C15</f>
        <v>杉本博章</v>
      </c>
      <c r="AC15" s="322" t="str">
        <f>D15</f>
        <v>和田宗一郎</v>
      </c>
      <c r="AD15" s="198"/>
      <c r="AE15" s="201"/>
      <c r="AF15" s="164"/>
      <c r="AG15" s="313" t="str">
        <f>X15</f>
        <v>中本雅大</v>
      </c>
      <c r="AH15" s="314" t="str">
        <f>Y15</f>
        <v>上村宏司</v>
      </c>
      <c r="AI15" s="314" t="str">
        <f>Z15</f>
        <v>辻本遼太</v>
      </c>
      <c r="AJ15" s="314" t="str">
        <f>AA15</f>
        <v>松房ゆかり</v>
      </c>
      <c r="AK15" s="251" t="str">
        <f>C15</f>
        <v>杉本博章</v>
      </c>
      <c r="AL15" s="251" t="str">
        <f>M15</f>
        <v>和田宗一郎</v>
      </c>
      <c r="AM15" s="275" t="str">
        <f>N15</f>
        <v>末岡修</v>
      </c>
      <c r="AN15" s="198"/>
      <c r="AO15" s="22"/>
      <c r="AP15" s="22"/>
    </row>
    <row r="16" spans="1:42" ht="22.5" customHeight="1">
      <c r="A16" s="22"/>
      <c r="B16" s="164"/>
      <c r="C16" s="330"/>
      <c r="D16" s="287"/>
      <c r="E16" s="287"/>
      <c r="F16" s="287"/>
      <c r="G16" s="287"/>
      <c r="H16" s="287"/>
      <c r="I16" s="287"/>
      <c r="J16" s="196"/>
      <c r="K16" s="201"/>
      <c r="L16" s="164"/>
      <c r="M16" s="330"/>
      <c r="N16" s="309"/>
      <c r="O16" s="309"/>
      <c r="P16" s="309"/>
      <c r="Q16" s="309"/>
      <c r="R16" s="309"/>
      <c r="S16" s="276"/>
      <c r="T16" s="196"/>
      <c r="U16" s="201"/>
      <c r="V16" s="164"/>
      <c r="W16" s="309"/>
      <c r="X16" s="309"/>
      <c r="Y16" s="309"/>
      <c r="Z16" s="309"/>
      <c r="AA16" s="309"/>
      <c r="AB16" s="252"/>
      <c r="AC16" s="323"/>
      <c r="AD16" s="196"/>
      <c r="AE16" s="201"/>
      <c r="AF16" s="164"/>
      <c r="AG16" s="285"/>
      <c r="AH16" s="287"/>
      <c r="AI16" s="287"/>
      <c r="AJ16" s="287"/>
      <c r="AK16" s="252"/>
      <c r="AL16" s="252"/>
      <c r="AM16" s="276"/>
      <c r="AN16" s="196"/>
      <c r="AO16" s="22"/>
      <c r="AP16" s="22"/>
    </row>
    <row r="17" spans="1:41" ht="22.5" customHeight="1">
      <c r="A17" s="22"/>
      <c r="B17" s="165"/>
      <c r="C17" s="331"/>
      <c r="D17" s="288"/>
      <c r="E17" s="288"/>
      <c r="F17" s="288"/>
      <c r="G17" s="288"/>
      <c r="H17" s="288"/>
      <c r="I17" s="288"/>
      <c r="J17" s="196"/>
      <c r="K17" s="201"/>
      <c r="L17" s="165"/>
      <c r="M17" s="331"/>
      <c r="N17" s="310"/>
      <c r="O17" s="310"/>
      <c r="P17" s="310"/>
      <c r="Q17" s="310"/>
      <c r="R17" s="310"/>
      <c r="S17" s="277"/>
      <c r="T17" s="196"/>
      <c r="U17" s="201"/>
      <c r="V17" s="165"/>
      <c r="W17" s="310"/>
      <c r="X17" s="310"/>
      <c r="Y17" s="310"/>
      <c r="Z17" s="310"/>
      <c r="AA17" s="310"/>
      <c r="AB17" s="253"/>
      <c r="AC17" s="324"/>
      <c r="AD17" s="196"/>
      <c r="AE17" s="201"/>
      <c r="AF17" s="165"/>
      <c r="AG17" s="286"/>
      <c r="AH17" s="288"/>
      <c r="AI17" s="288"/>
      <c r="AJ17" s="288"/>
      <c r="AK17" s="253"/>
      <c r="AL17" s="253"/>
      <c r="AM17" s="277"/>
      <c r="AN17" s="196"/>
      <c r="AO17" s="22"/>
    </row>
    <row r="18" spans="1:41" ht="22.5" customHeight="1">
      <c r="A18" s="22"/>
      <c r="B18" s="22"/>
      <c r="C18" s="22"/>
      <c r="D18" s="22"/>
      <c r="E18" s="22"/>
      <c r="F18" s="22"/>
      <c r="G18" s="22"/>
      <c r="H18" s="22"/>
      <c r="I18" s="22"/>
      <c r="J18" s="92"/>
      <c r="K18" s="92"/>
      <c r="L18" s="22"/>
      <c r="M18" s="22"/>
      <c r="N18" s="22"/>
      <c r="O18" s="22"/>
      <c r="P18" s="22"/>
      <c r="Q18" s="22"/>
      <c r="R18" s="22"/>
      <c r="S18" s="22"/>
      <c r="T18" s="92"/>
      <c r="U18" s="92"/>
      <c r="V18" s="22"/>
      <c r="W18" s="22"/>
      <c r="X18" s="22"/>
      <c r="Y18" s="22"/>
      <c r="Z18" s="22"/>
      <c r="AA18" s="22"/>
      <c r="AB18" s="22"/>
      <c r="AC18" s="22"/>
      <c r="AD18" s="92"/>
      <c r="AE18" s="92"/>
      <c r="AF18" s="22"/>
      <c r="AG18" s="22"/>
      <c r="AH18" s="22"/>
      <c r="AI18" s="22"/>
      <c r="AJ18" s="22"/>
      <c r="AK18" s="22"/>
      <c r="AL18" s="22"/>
      <c r="AM18" s="22"/>
      <c r="AN18" s="92"/>
      <c r="AO18" s="22"/>
    </row>
    <row r="19" spans="1:40" ht="22.5" customHeight="1">
      <c r="A19" s="22"/>
      <c r="B19" s="179"/>
      <c r="C19" s="179">
        <v>29</v>
      </c>
      <c r="D19" s="179">
        <v>30</v>
      </c>
      <c r="E19" s="179">
        <v>31</v>
      </c>
      <c r="F19" s="179">
        <v>32</v>
      </c>
      <c r="G19" s="179">
        <v>33</v>
      </c>
      <c r="H19" s="179">
        <v>34</v>
      </c>
      <c r="I19" s="179">
        <v>35</v>
      </c>
      <c r="J19" s="179"/>
      <c r="K19" s="180"/>
      <c r="L19" s="179"/>
      <c r="M19" s="179">
        <v>36</v>
      </c>
      <c r="N19" s="179">
        <v>37</v>
      </c>
      <c r="O19" s="179">
        <v>38</v>
      </c>
      <c r="P19" s="179">
        <v>39</v>
      </c>
      <c r="Q19" s="179">
        <v>40</v>
      </c>
      <c r="R19" s="179">
        <v>41</v>
      </c>
      <c r="S19" s="179">
        <v>42</v>
      </c>
      <c r="T19" s="179"/>
      <c r="U19" s="180"/>
      <c r="V19" s="179"/>
      <c r="W19" s="179">
        <v>43</v>
      </c>
      <c r="X19" s="179">
        <v>44</v>
      </c>
      <c r="Y19" s="179">
        <v>45</v>
      </c>
      <c r="Z19" s="179">
        <v>46</v>
      </c>
      <c r="AA19" s="179">
        <v>47</v>
      </c>
      <c r="AB19" s="179">
        <v>48</v>
      </c>
      <c r="AC19" s="179">
        <v>49</v>
      </c>
      <c r="AD19" s="179"/>
      <c r="AE19" s="180"/>
      <c r="AN19" s="18"/>
    </row>
    <row r="20" spans="1:40" ht="22.5" customHeight="1">
      <c r="A20" s="22"/>
      <c r="B20" s="163"/>
      <c r="C20" s="281" t="str">
        <f>C10</f>
        <v>山田晃司</v>
      </c>
      <c r="D20" s="272" t="str">
        <f aca="true" t="shared" si="6" ref="D20:I20">D10</f>
        <v>岩本剛</v>
      </c>
      <c r="E20" s="272" t="str">
        <f t="shared" si="6"/>
        <v>白戸玲人</v>
      </c>
      <c r="F20" s="272" t="str">
        <f t="shared" si="6"/>
        <v>斎藤裕児</v>
      </c>
      <c r="G20" s="272" t="str">
        <f t="shared" si="6"/>
        <v>吉向翔平</v>
      </c>
      <c r="H20" s="272" t="str">
        <f t="shared" si="6"/>
        <v>長谷川進</v>
      </c>
      <c r="I20" s="272" t="str">
        <f t="shared" si="6"/>
        <v>白戸恭子</v>
      </c>
      <c r="J20" s="196"/>
      <c r="K20" s="201"/>
      <c r="L20" s="163"/>
      <c r="M20" s="281" t="str">
        <f aca="true" t="shared" si="7" ref="M20:S20">C20</f>
        <v>山田晃司</v>
      </c>
      <c r="N20" s="272" t="str">
        <f t="shared" si="7"/>
        <v>岩本剛</v>
      </c>
      <c r="O20" s="272" t="str">
        <f t="shared" si="7"/>
        <v>白戸玲人</v>
      </c>
      <c r="P20" s="272" t="str">
        <f t="shared" si="7"/>
        <v>斎藤裕児</v>
      </c>
      <c r="Q20" s="272" t="str">
        <f t="shared" si="7"/>
        <v>吉向翔平</v>
      </c>
      <c r="R20" s="272" t="str">
        <f t="shared" si="7"/>
        <v>長谷川進</v>
      </c>
      <c r="S20" s="272" t="str">
        <f t="shared" si="7"/>
        <v>白戸恭子</v>
      </c>
      <c r="T20" s="196"/>
      <c r="U20" s="201"/>
      <c r="V20" s="163"/>
      <c r="W20" s="281" t="str">
        <f aca="true" t="shared" si="8" ref="W20:AC20">M20</f>
        <v>山田晃司</v>
      </c>
      <c r="X20" s="272" t="str">
        <f t="shared" si="8"/>
        <v>岩本剛</v>
      </c>
      <c r="Y20" s="272" t="str">
        <f t="shared" si="8"/>
        <v>白戸玲人</v>
      </c>
      <c r="Z20" s="272" t="str">
        <f t="shared" si="8"/>
        <v>斎藤裕児</v>
      </c>
      <c r="AA20" s="272" t="str">
        <f t="shared" si="8"/>
        <v>吉向翔平</v>
      </c>
      <c r="AB20" s="272" t="str">
        <f t="shared" si="8"/>
        <v>長谷川進</v>
      </c>
      <c r="AC20" s="272" t="str">
        <f t="shared" si="8"/>
        <v>白戸恭子</v>
      </c>
      <c r="AD20" s="196"/>
      <c r="AE20" s="202"/>
      <c r="AF20" s="22"/>
      <c r="AN20" s="18"/>
    </row>
    <row r="21" spans="1:40" ht="22.5" customHeight="1">
      <c r="A21" s="22"/>
      <c r="B21" s="164"/>
      <c r="C21" s="282"/>
      <c r="D21" s="273"/>
      <c r="E21" s="273"/>
      <c r="F21" s="273"/>
      <c r="G21" s="273"/>
      <c r="H21" s="273"/>
      <c r="I21" s="273"/>
      <c r="J21" s="196"/>
      <c r="K21" s="201"/>
      <c r="L21" s="164"/>
      <c r="M21" s="282"/>
      <c r="N21" s="273"/>
      <c r="O21" s="273"/>
      <c r="P21" s="273"/>
      <c r="Q21" s="273"/>
      <c r="R21" s="273"/>
      <c r="S21" s="273"/>
      <c r="T21" s="196"/>
      <c r="U21" s="201"/>
      <c r="V21" s="164"/>
      <c r="W21" s="282"/>
      <c r="X21" s="273"/>
      <c r="Y21" s="273"/>
      <c r="Z21" s="273"/>
      <c r="AA21" s="273"/>
      <c r="AB21" s="273"/>
      <c r="AC21" s="273"/>
      <c r="AD21" s="196"/>
      <c r="AE21" s="202"/>
      <c r="AF21" s="22"/>
      <c r="AN21" s="18"/>
    </row>
    <row r="22" spans="1:40" ht="22.5" customHeight="1">
      <c r="A22" s="22"/>
      <c r="B22" s="164"/>
      <c r="C22" s="283"/>
      <c r="D22" s="274"/>
      <c r="E22" s="274"/>
      <c r="F22" s="274"/>
      <c r="G22" s="274"/>
      <c r="H22" s="274"/>
      <c r="I22" s="274"/>
      <c r="J22" s="197"/>
      <c r="K22" s="201"/>
      <c r="L22" s="164"/>
      <c r="M22" s="283"/>
      <c r="N22" s="274"/>
      <c r="O22" s="274"/>
      <c r="P22" s="274"/>
      <c r="Q22" s="274"/>
      <c r="R22" s="274"/>
      <c r="S22" s="274"/>
      <c r="T22" s="197"/>
      <c r="U22" s="201"/>
      <c r="V22" s="164"/>
      <c r="W22" s="283"/>
      <c r="X22" s="274"/>
      <c r="Y22" s="274"/>
      <c r="Z22" s="274"/>
      <c r="AA22" s="274"/>
      <c r="AB22" s="274"/>
      <c r="AC22" s="274"/>
      <c r="AD22" s="197"/>
      <c r="AE22" s="202"/>
      <c r="AF22" s="22"/>
      <c r="AN22" s="18"/>
    </row>
    <row r="23" spans="1:40" ht="22.5" customHeight="1">
      <c r="A23" s="22"/>
      <c r="B23" s="293">
        <v>5</v>
      </c>
      <c r="C23" s="23" t="str">
        <f>IF(P33="","",IF(P33&lt;180,"×","○"))</f>
        <v>○</v>
      </c>
      <c r="D23" s="24" t="str">
        <f>IF(Q34="","",IF(Q34&lt;180,"×","○"))</f>
        <v>○</v>
      </c>
      <c r="E23" s="24" t="str">
        <f>IF(R35="","",IF(R35&lt;180,"×","○"))</f>
        <v>○</v>
      </c>
      <c r="F23" s="24" t="str">
        <f>IF(L36="","",IF(L36&lt;180,"×","○"))</f>
        <v>×</v>
      </c>
      <c r="G23" s="24" t="str">
        <f>IF(M37="","",IF(M37&lt;180,"×","○"))</f>
        <v>×</v>
      </c>
      <c r="H23" s="24" t="str">
        <f>IF(N38="","",IF(N38&lt;180,"×","○"))</f>
        <v>×</v>
      </c>
      <c r="I23" s="24" t="str">
        <f>IF(O39="","",IF(O39&lt;180,"×","○"))</f>
        <v>○</v>
      </c>
      <c r="J23" s="25">
        <f>IF(COUNTA(C23:I23)=7,COUNTIF(C23:I23,"○")+AN13,"")</f>
        <v>22</v>
      </c>
      <c r="K23" s="200"/>
      <c r="L23" s="293">
        <v>6</v>
      </c>
      <c r="M23" s="23" t="str">
        <f>IF(Q33="","",IF(Q33&lt;180,"×","○"))</f>
        <v>○</v>
      </c>
      <c r="N23" s="24">
        <f>IF(R34="","",IF(R34&lt;180,"×","○"))</f>
      </c>
      <c r="O23" s="24" t="str">
        <f>IF(L35="","",IF(L35&lt;180,"×","○"))</f>
        <v>○</v>
      </c>
      <c r="P23" s="24" t="str">
        <f>IF(M36="","",IF(M36&lt;180,"×","○"))</f>
        <v>○</v>
      </c>
      <c r="Q23" s="24">
        <f>IF(N37="","",IF(N37&lt;180,"×","○"))</f>
      </c>
      <c r="R23" s="24">
        <f>IF(O38="","",IF(O38&lt;180,"×","○"))</f>
      </c>
      <c r="S23" s="24" t="str">
        <f>IF(P39="","",IF(P39&lt;180,"×","○"))</f>
        <v>×</v>
      </c>
      <c r="T23" s="25">
        <f>IF(COUNTA(M23:S23)=7,COUNTIF(M23:S23,"○")+J23,"")</f>
        <v>25</v>
      </c>
      <c r="U23" s="200"/>
      <c r="V23" s="293">
        <v>7</v>
      </c>
      <c r="W23" s="23">
        <f>IF(R33="","",IF(R33&lt;180,"×","○"))</f>
      </c>
      <c r="X23" s="24">
        <f>IF(L34="","",IF(L34&lt;180,"×","○"))</f>
      </c>
      <c r="Y23" s="24">
        <f>IF(M35="","",IF(M35&lt;180,"×","○"))</f>
      </c>
      <c r="Z23" s="24">
        <f>IF(N36="","",IF(N36&lt;180,"×","○"))</f>
      </c>
      <c r="AA23" s="24">
        <f>IF(O37="","",IF(O37&lt;180,"×","○"))</f>
      </c>
      <c r="AB23" s="24">
        <f>IF(P38="","",IF(P38&lt;180,"×","○"))</f>
      </c>
      <c r="AC23" s="24">
        <f>IF(Q39="","",IF(Q39&lt;180,"×","○"))</f>
      </c>
      <c r="AD23" s="25">
        <f>IF(COUNTA(W23:AC23)=7,COUNTIF(W23:AC23,"○")+T23,"")</f>
        <v>25</v>
      </c>
      <c r="AE23" s="203"/>
      <c r="AF23" s="22"/>
      <c r="AN23" s="18"/>
    </row>
    <row r="24" spans="1:40" ht="22.5" customHeight="1">
      <c r="A24" s="22"/>
      <c r="B24" s="293"/>
      <c r="C24" s="26" t="str">
        <f>IF(P33="","",IF(P33&lt;180,"○","×"))</f>
        <v>×</v>
      </c>
      <c r="D24" s="27" t="str">
        <f>IF(Q34="","",IF(Q34&lt;180,"○","×"))</f>
        <v>×</v>
      </c>
      <c r="E24" s="27" t="str">
        <f>IF(R35="","",IF(R35&lt;180,"○","×"))</f>
        <v>×</v>
      </c>
      <c r="F24" s="27" t="str">
        <f>IF(L36="","",IF(L36&lt;180,"○","×"))</f>
        <v>○</v>
      </c>
      <c r="G24" s="27" t="str">
        <f>IF(M37="","",IF(M37&lt;180,"○","×"))</f>
        <v>○</v>
      </c>
      <c r="H24" s="27" t="str">
        <f>IF(N38="","",IF(N38&lt;180,"○","×"))</f>
        <v>○</v>
      </c>
      <c r="I24" s="27" t="str">
        <f>IF(O39="","",IF(O39&lt;180,"○","×"))</f>
        <v>×</v>
      </c>
      <c r="J24" s="25">
        <f>IF(COUNTA(C24:I24)=7,COUNTIF(C24:I24,"○")+AN14,"")</f>
        <v>13</v>
      </c>
      <c r="K24" s="200"/>
      <c r="L24" s="293"/>
      <c r="M24" s="29" t="str">
        <f>IF(Q33="","",IF(Q33&lt;180,"○","×"))</f>
        <v>×</v>
      </c>
      <c r="N24" s="30">
        <f>IF(R34="","",IF(R34&lt;180,"○","×"))</f>
      </c>
      <c r="O24" s="30" t="str">
        <f>IF(L35="","",IF(L35&lt;180,"○","×"))</f>
        <v>×</v>
      </c>
      <c r="P24" s="30" t="str">
        <f>IF(M36="","",IF(M36&lt;180,"○","×"))</f>
        <v>×</v>
      </c>
      <c r="Q24" s="30">
        <f>IF(N37="","",IF(N37&lt;180,"○","×"))</f>
      </c>
      <c r="R24" s="30">
        <f>IF(O38="","",IF(O38&lt;180,"○","×"))</f>
      </c>
      <c r="S24" s="30" t="str">
        <f>IF(P39="","",IF(P39&lt;180,"○","×"))</f>
        <v>○</v>
      </c>
      <c r="T24" s="25">
        <f>IF(COUNTA(M24:S24)=7,COUNTIF(M24:S24,"○")+J24,"")</f>
        <v>14</v>
      </c>
      <c r="U24" s="200"/>
      <c r="V24" s="293"/>
      <c r="W24" s="29">
        <f>IF(R33="","",IF(R33&lt;180,"○","×"))</f>
      </c>
      <c r="X24" s="24">
        <f>IF(L34="","",IF(L34&lt;180,"○","×"))</f>
      </c>
      <c r="Y24" s="24">
        <f>IF(M35="","",IF(M35&lt;180,"○","×"))</f>
      </c>
      <c r="Z24" s="24">
        <f>IF(N36="","",IF(N36&lt;180,"○","×"))</f>
      </c>
      <c r="AA24" s="24">
        <f>IF(O37="","",IF(O37&lt;180,"○","×"))</f>
      </c>
      <c r="AB24" s="24">
        <f>IF(P38="","",IF(P38&lt;180,"○","×"))</f>
      </c>
      <c r="AC24" s="24">
        <f>IF(Q39="","",IF(Q39&lt;180,"○","×"))</f>
      </c>
      <c r="AD24" s="25">
        <f>IF(COUNTA(W24:AC24)=7,COUNTIF(W24:AC24,"○")+T24,"")</f>
        <v>14</v>
      </c>
      <c r="AE24" s="203"/>
      <c r="AF24" s="22"/>
      <c r="AN24" s="18"/>
    </row>
    <row r="25" spans="1:40" ht="22.5" customHeight="1">
      <c r="A25" s="22"/>
      <c r="B25" s="164"/>
      <c r="C25" s="313" t="str">
        <f>G15</f>
        <v>上村宏司</v>
      </c>
      <c r="D25" s="314" t="str">
        <f>H15</f>
        <v>辻本遼太</v>
      </c>
      <c r="E25" s="314" t="str">
        <f>I15</f>
        <v>松房ゆかり</v>
      </c>
      <c r="F25" s="251" t="str">
        <f>C15</f>
        <v>杉本博章</v>
      </c>
      <c r="G25" s="251" t="str">
        <f>D15</f>
        <v>和田宗一郎</v>
      </c>
      <c r="H25" s="251" t="str">
        <f>E15</f>
        <v>末岡修</v>
      </c>
      <c r="I25" s="275" t="str">
        <f>F15</f>
        <v>中本雅大</v>
      </c>
      <c r="J25" s="198"/>
      <c r="K25" s="201"/>
      <c r="L25" s="164"/>
      <c r="M25" s="285" t="str">
        <f>Q15</f>
        <v>辻本遼太</v>
      </c>
      <c r="N25" s="287" t="str">
        <f>R15</f>
        <v>松房ゆかり</v>
      </c>
      <c r="O25" s="251" t="str">
        <f>C15</f>
        <v>杉本博章</v>
      </c>
      <c r="P25" s="251" t="str">
        <f>M15</f>
        <v>和田宗一郎</v>
      </c>
      <c r="Q25" s="251" t="str">
        <f>N15</f>
        <v>末岡修</v>
      </c>
      <c r="R25" s="251" t="str">
        <f>O15</f>
        <v>中本雅大</v>
      </c>
      <c r="S25" s="325" t="str">
        <f>G15</f>
        <v>上村宏司</v>
      </c>
      <c r="T25" s="198"/>
      <c r="U25" s="201"/>
      <c r="V25" s="164"/>
      <c r="W25" s="285" t="str">
        <f>AA15</f>
        <v>松房ゆかり</v>
      </c>
      <c r="X25" s="251" t="str">
        <f>C15</f>
        <v>杉本博章</v>
      </c>
      <c r="Y25" s="251" t="str">
        <f>D15</f>
        <v>和田宗一郎</v>
      </c>
      <c r="Z25" s="251" t="str">
        <f>W15</f>
        <v>末岡修</v>
      </c>
      <c r="AA25" s="251" t="str">
        <f>X15</f>
        <v>中本雅大</v>
      </c>
      <c r="AB25" s="251" t="str">
        <f>P15</f>
        <v>上村宏司</v>
      </c>
      <c r="AC25" s="276" t="str">
        <f>H15</f>
        <v>辻本遼太</v>
      </c>
      <c r="AD25" s="198"/>
      <c r="AE25" s="202"/>
      <c r="AF25" s="22"/>
      <c r="AN25" s="18"/>
    </row>
    <row r="26" spans="1:40" ht="22.5" customHeight="1">
      <c r="A26" s="22"/>
      <c r="B26" s="164"/>
      <c r="C26" s="285"/>
      <c r="D26" s="287"/>
      <c r="E26" s="287"/>
      <c r="F26" s="252"/>
      <c r="G26" s="252"/>
      <c r="H26" s="252"/>
      <c r="I26" s="276"/>
      <c r="J26" s="196"/>
      <c r="K26" s="201"/>
      <c r="L26" s="164"/>
      <c r="M26" s="285"/>
      <c r="N26" s="287"/>
      <c r="O26" s="252"/>
      <c r="P26" s="252"/>
      <c r="Q26" s="252"/>
      <c r="R26" s="252"/>
      <c r="S26" s="276"/>
      <c r="T26" s="196"/>
      <c r="U26" s="201"/>
      <c r="V26" s="164"/>
      <c r="W26" s="285"/>
      <c r="X26" s="252"/>
      <c r="Y26" s="252"/>
      <c r="Z26" s="252"/>
      <c r="AA26" s="252"/>
      <c r="AB26" s="252"/>
      <c r="AC26" s="276"/>
      <c r="AD26" s="196"/>
      <c r="AE26" s="202"/>
      <c r="AF26" s="22"/>
      <c r="AN26" s="18"/>
    </row>
    <row r="27" spans="1:40" ht="22.5" customHeight="1">
      <c r="A27" s="22"/>
      <c r="B27" s="165"/>
      <c r="C27" s="286"/>
      <c r="D27" s="288"/>
      <c r="E27" s="288"/>
      <c r="F27" s="253"/>
      <c r="G27" s="253"/>
      <c r="H27" s="253"/>
      <c r="I27" s="277"/>
      <c r="J27" s="196"/>
      <c r="K27" s="201"/>
      <c r="L27" s="165"/>
      <c r="M27" s="286"/>
      <c r="N27" s="288"/>
      <c r="O27" s="253"/>
      <c r="P27" s="253"/>
      <c r="Q27" s="253"/>
      <c r="R27" s="253"/>
      <c r="S27" s="277"/>
      <c r="T27" s="196"/>
      <c r="U27" s="201"/>
      <c r="V27" s="165"/>
      <c r="W27" s="286"/>
      <c r="X27" s="253"/>
      <c r="Y27" s="253"/>
      <c r="Z27" s="253"/>
      <c r="AA27" s="253"/>
      <c r="AB27" s="253"/>
      <c r="AC27" s="277"/>
      <c r="AD27" s="196"/>
      <c r="AE27" s="202"/>
      <c r="AF27" s="22"/>
      <c r="AN27" s="18"/>
    </row>
    <row r="28" spans="2:24" ht="22.5" customHeight="1">
      <c r="B28" s="31"/>
      <c r="C28" s="32"/>
      <c r="D28" s="32"/>
      <c r="E28" s="32"/>
      <c r="F28" s="32"/>
      <c r="H28" s="32"/>
      <c r="I28" s="32"/>
      <c r="J28" s="102"/>
      <c r="K28" s="32"/>
      <c r="L28" s="31"/>
      <c r="M28" s="32"/>
      <c r="N28" s="32"/>
      <c r="O28" s="32"/>
      <c r="P28" s="32"/>
      <c r="Q28" s="32"/>
      <c r="R28" s="32"/>
      <c r="S28" s="32"/>
      <c r="T28" s="102"/>
      <c r="U28" s="32"/>
      <c r="V28" s="31"/>
      <c r="W28" s="32"/>
      <c r="X28" s="32"/>
    </row>
    <row r="29" spans="2:41" ht="22.5" customHeight="1">
      <c r="B29" s="307" t="str">
        <f>'☆登録touroku'!C20</f>
        <v>奈良</v>
      </c>
      <c r="C29" s="307"/>
      <c r="D29" s="284" t="s">
        <v>3</v>
      </c>
      <c r="E29" s="284"/>
      <c r="F29" s="300" t="str">
        <f>'☆登録touroku'!E20</f>
        <v>和歌山</v>
      </c>
      <c r="G29" s="300"/>
      <c r="H29" s="22"/>
      <c r="I29" s="22"/>
      <c r="J29" s="92"/>
      <c r="K29" s="22"/>
      <c r="L29" s="179">
        <v>1</v>
      </c>
      <c r="M29" s="179">
        <v>2</v>
      </c>
      <c r="N29" s="179">
        <v>3</v>
      </c>
      <c r="O29" s="179">
        <v>4</v>
      </c>
      <c r="P29" s="179">
        <v>5</v>
      </c>
      <c r="Q29" s="179">
        <v>6</v>
      </c>
      <c r="R29" s="179">
        <v>7</v>
      </c>
      <c r="S29" s="263" t="s">
        <v>135</v>
      </c>
      <c r="T29" s="263"/>
      <c r="U29" s="263"/>
      <c r="V29" s="263">
        <f>IF(S40="","",S40*180+U40)</f>
        <v>5580.571428571428</v>
      </c>
      <c r="W29" s="263"/>
      <c r="X29" s="179"/>
      <c r="Y29" s="179"/>
      <c r="Z29" s="179"/>
      <c r="AA29" s="179"/>
      <c r="AB29" s="179">
        <v>1</v>
      </c>
      <c r="AC29" s="180">
        <v>2</v>
      </c>
      <c r="AD29" s="179">
        <v>3</v>
      </c>
      <c r="AE29" s="179">
        <v>4</v>
      </c>
      <c r="AF29" s="179">
        <v>5</v>
      </c>
      <c r="AG29" s="179">
        <v>6</v>
      </c>
      <c r="AH29" s="179">
        <v>7</v>
      </c>
      <c r="AI29" s="263" t="s">
        <v>135</v>
      </c>
      <c r="AJ29" s="263"/>
      <c r="AK29" s="263"/>
      <c r="AL29" s="263">
        <f>IF(AI40="","",AI40*180+AK40)</f>
        <v>5020.571428571428</v>
      </c>
      <c r="AM29" s="263"/>
      <c r="AN29" s="22"/>
      <c r="AO29" s="22"/>
    </row>
    <row r="30" spans="1:41" ht="22.5" customHeight="1">
      <c r="A30" s="22"/>
      <c r="B30" s="301" t="s">
        <v>100</v>
      </c>
      <c r="C30" s="302"/>
      <c r="D30" s="33" t="s">
        <v>99</v>
      </c>
      <c r="E30" s="303" t="s">
        <v>101</v>
      </c>
      <c r="F30" s="302"/>
      <c r="G30" s="34" t="s">
        <v>99</v>
      </c>
      <c r="H30" s="22"/>
      <c r="I30" s="254"/>
      <c r="J30" s="255"/>
      <c r="K30" s="256"/>
      <c r="L30" s="332" t="str">
        <f>'☆登録touroku'!E21</f>
        <v>杉本博章</v>
      </c>
      <c r="M30" s="251" t="str">
        <f>'☆登録touroku'!E22</f>
        <v>和田宗一郎</v>
      </c>
      <c r="N30" s="251" t="str">
        <f>'☆登録touroku'!E23</f>
        <v>末岡修</v>
      </c>
      <c r="O30" s="251" t="str">
        <f>'☆登録touroku'!E24</f>
        <v>中本雅大</v>
      </c>
      <c r="P30" s="251" t="str">
        <f>'☆登録touroku'!E25</f>
        <v>上村宏司</v>
      </c>
      <c r="Q30" s="251" t="str">
        <f>'☆登録touroku'!E26</f>
        <v>辻本遼太</v>
      </c>
      <c r="R30" s="251" t="str">
        <f>'☆登録touroku'!E27</f>
        <v>松房ゆかり</v>
      </c>
      <c r="S30" s="318" t="s">
        <v>4</v>
      </c>
      <c r="T30" s="264" t="s">
        <v>5</v>
      </c>
      <c r="U30" s="264" t="s">
        <v>6</v>
      </c>
      <c r="V30" s="264" t="s">
        <v>7</v>
      </c>
      <c r="W30" s="294" t="s">
        <v>8</v>
      </c>
      <c r="X30" s="22"/>
      <c r="Y30" s="254"/>
      <c r="Z30" s="255"/>
      <c r="AA30" s="256"/>
      <c r="AB30" s="281" t="str">
        <f>I33</f>
        <v>山田晃司</v>
      </c>
      <c r="AC30" s="278" t="str">
        <f>I34</f>
        <v>岩本剛</v>
      </c>
      <c r="AD30" s="315" t="str">
        <f>I35</f>
        <v>白戸玲人</v>
      </c>
      <c r="AE30" s="315" t="str">
        <f>I36</f>
        <v>斎藤裕児</v>
      </c>
      <c r="AF30" s="315" t="str">
        <f>I37</f>
        <v>吉向翔平</v>
      </c>
      <c r="AG30" s="315" t="str">
        <f>I38</f>
        <v>長谷川進</v>
      </c>
      <c r="AH30" s="315" t="str">
        <f>I39</f>
        <v>白戸恭子</v>
      </c>
      <c r="AI30" s="318" t="s">
        <v>68</v>
      </c>
      <c r="AJ30" s="264" t="s">
        <v>69</v>
      </c>
      <c r="AK30" s="264" t="s">
        <v>6</v>
      </c>
      <c r="AL30" s="264" t="s">
        <v>7</v>
      </c>
      <c r="AM30" s="294" t="s">
        <v>70</v>
      </c>
      <c r="AN30" s="22"/>
      <c r="AO30" s="22"/>
    </row>
    <row r="31" spans="1:41" ht="22.5" customHeight="1">
      <c r="A31" s="22"/>
      <c r="B31" s="304" t="s">
        <v>141</v>
      </c>
      <c r="C31" s="305"/>
      <c r="D31" s="72">
        <v>107</v>
      </c>
      <c r="E31" s="306" t="s">
        <v>156</v>
      </c>
      <c r="F31" s="305"/>
      <c r="G31" s="73">
        <v>106</v>
      </c>
      <c r="H31" s="50"/>
      <c r="I31" s="257"/>
      <c r="J31" s="258"/>
      <c r="K31" s="259"/>
      <c r="L31" s="330"/>
      <c r="M31" s="287"/>
      <c r="N31" s="287"/>
      <c r="O31" s="287"/>
      <c r="P31" s="287"/>
      <c r="Q31" s="287"/>
      <c r="R31" s="287"/>
      <c r="S31" s="319"/>
      <c r="T31" s="265"/>
      <c r="U31" s="265"/>
      <c r="V31" s="265"/>
      <c r="W31" s="295"/>
      <c r="X31" s="22"/>
      <c r="Y31" s="257"/>
      <c r="Z31" s="258"/>
      <c r="AA31" s="259"/>
      <c r="AB31" s="282"/>
      <c r="AC31" s="279"/>
      <c r="AD31" s="316"/>
      <c r="AE31" s="316"/>
      <c r="AF31" s="316"/>
      <c r="AG31" s="316"/>
      <c r="AH31" s="316"/>
      <c r="AI31" s="319"/>
      <c r="AJ31" s="265"/>
      <c r="AK31" s="265"/>
      <c r="AL31" s="267"/>
      <c r="AM31" s="295"/>
      <c r="AN31" s="22"/>
      <c r="AO31" s="22"/>
    </row>
    <row r="32" spans="1:41" ht="22.5" customHeight="1">
      <c r="A32" s="22"/>
      <c r="B32" s="297" t="s">
        <v>139</v>
      </c>
      <c r="C32" s="298"/>
      <c r="D32" s="74">
        <v>115</v>
      </c>
      <c r="E32" s="299" t="s">
        <v>157</v>
      </c>
      <c r="F32" s="298"/>
      <c r="G32" s="75">
        <v>120</v>
      </c>
      <c r="H32" s="50"/>
      <c r="I32" s="260"/>
      <c r="J32" s="261"/>
      <c r="K32" s="262"/>
      <c r="L32" s="331"/>
      <c r="M32" s="288"/>
      <c r="N32" s="288"/>
      <c r="O32" s="288"/>
      <c r="P32" s="288"/>
      <c r="Q32" s="288"/>
      <c r="R32" s="288"/>
      <c r="S32" s="320"/>
      <c r="T32" s="265"/>
      <c r="U32" s="265"/>
      <c r="V32" s="266"/>
      <c r="W32" s="296"/>
      <c r="X32" s="22"/>
      <c r="Y32" s="260"/>
      <c r="Z32" s="261"/>
      <c r="AA32" s="262"/>
      <c r="AB32" s="283"/>
      <c r="AC32" s="280"/>
      <c r="AD32" s="317"/>
      <c r="AE32" s="317"/>
      <c r="AF32" s="317"/>
      <c r="AG32" s="317"/>
      <c r="AH32" s="317"/>
      <c r="AI32" s="320"/>
      <c r="AJ32" s="265"/>
      <c r="AK32" s="265"/>
      <c r="AL32" s="268"/>
      <c r="AM32" s="296"/>
      <c r="AN32" s="22"/>
      <c r="AO32" s="22"/>
    </row>
    <row r="33" spans="1:41" ht="22.5" customHeight="1">
      <c r="A33" s="35">
        <f aca="true" t="shared" si="9" ref="A33:A39">S33*100000-T33*10000+U33-V33</f>
        <v>379838</v>
      </c>
      <c r="B33" s="297"/>
      <c r="C33" s="298"/>
      <c r="D33" s="74"/>
      <c r="E33" s="299" t="s">
        <v>156</v>
      </c>
      <c r="F33" s="298"/>
      <c r="G33" s="75">
        <v>116</v>
      </c>
      <c r="H33" s="22">
        <v>1</v>
      </c>
      <c r="I33" s="269" t="str">
        <f>'☆登録touroku'!C21</f>
        <v>山田晃司</v>
      </c>
      <c r="J33" s="270"/>
      <c r="K33" s="271"/>
      <c r="L33" s="124">
        <f>IF('進行表shinko'!C13="","",IF('進行表shinko'!C13&lt;180,'進行表shinko'!C13,"W"))</f>
        <v>27</v>
      </c>
      <c r="M33" s="76" t="str">
        <f>IF('進行表shinko'!H13="","",IF('進行表shinko'!H13&lt;180,'進行表shinko'!H13,"W"))</f>
        <v>W</v>
      </c>
      <c r="N33" s="76">
        <f>IF('進行表shinko'!C22="","",IF('進行表shinko'!C22&lt;180,'進行表shinko'!C22,"W"))</f>
        <v>123</v>
      </c>
      <c r="O33" s="76" t="str">
        <f>IF('進行表shinko'!H22="","",IF('進行表shinko'!H22&lt;180,'進行表shinko'!H22,"W"))</f>
        <v>W</v>
      </c>
      <c r="P33" s="76" t="str">
        <f>IF('進行表shinko'!C31="","",IF('進行表shinko'!C31&lt;180,'進行表shinko'!C31,"W"))</f>
        <v>W</v>
      </c>
      <c r="Q33" s="76" t="str">
        <f>IF('進行表shinko'!H31="","",IF('進行表shinko'!H31&lt;180,'進行表shinko'!H31,"W"))</f>
        <v>W</v>
      </c>
      <c r="R33" s="76">
        <f>IF('進行表shinko'!C40="","",IF('進行表shinko'!C40&lt;180,'進行表shinko'!C40,"W"))</f>
      </c>
      <c r="S33" s="174">
        <f aca="true" t="shared" si="10" ref="S33:S39">IF(COUNTBLANK(L33:R33)=7,"",COUNTIF(L33:R33,"W"))</f>
        <v>4</v>
      </c>
      <c r="T33" s="53">
        <f aca="true" t="shared" si="11" ref="T33:T39">IF(COUNTBLANK(L33:R33)=7,"",COUNTIF(L33:R33,"&lt;180"))</f>
        <v>2</v>
      </c>
      <c r="U33" s="53">
        <f>IF(COUNTBLANK(L33:R33)=7,"",SUM(L33:R33)/'☆登録touroku'!D21*'☆登録touroku'!$C$17)</f>
        <v>150</v>
      </c>
      <c r="V33" s="51">
        <f>SUM(AB33:AB39)</f>
        <v>312</v>
      </c>
      <c r="W33" s="54">
        <v>5</v>
      </c>
      <c r="X33" s="22">
        <v>1</v>
      </c>
      <c r="Y33" s="248" t="str">
        <f>'☆登録touroku'!E21</f>
        <v>杉本博章</v>
      </c>
      <c r="Z33" s="249"/>
      <c r="AA33" s="250"/>
      <c r="AB33" s="121" t="str">
        <f>IF('進行表shinko'!D13="","",IF('進行表shinko'!D13&lt;180,'進行表shinko'!D13,"W"))</f>
        <v>W</v>
      </c>
      <c r="AC33" s="176">
        <f>IF('進行表shinko'!D41="","",IF('進行表shinko'!D41&lt;180,'進行表shinko'!D41,"W"))</f>
      </c>
      <c r="AD33" s="59">
        <f>IF('進行表shinko'!I33="","",IF('進行表shinko'!I33&lt;180,'進行表shinko'!I33,"W"))</f>
        <v>151</v>
      </c>
      <c r="AE33" s="59" t="str">
        <f>IF('進行表shinko'!D34="","",IF('進行表shinko'!D34&lt;180,'進行表shinko'!D34,"W"))</f>
        <v>W</v>
      </c>
      <c r="AF33" s="59">
        <f>IF('進行表shinko'!I26="","",IF('進行表shinko'!I26&lt;180,'進行表shinko'!I26,"W"))</f>
        <v>32</v>
      </c>
      <c r="AG33" s="59">
        <f>IF('進行表shinko'!D27="","",IF('進行表shinko'!D27&lt;180,'進行表shinko'!D27,"W"))</f>
        <v>157</v>
      </c>
      <c r="AH33" s="59">
        <f>IF('進行表shinko'!I19="","",IF('進行表shinko'!I19&lt;180,'進行表shinko'!I19,"W"))</f>
        <v>151</v>
      </c>
      <c r="AI33" s="52">
        <f aca="true" t="shared" si="12" ref="AI33:AI39">IF(COUNTBLANK(AB33:AH33)=7,"",COUNTIF(AB33:AH33,"W"))</f>
        <v>2</v>
      </c>
      <c r="AJ33" s="53">
        <f aca="true" t="shared" si="13" ref="AJ33:AJ39">IF(COUNTBLANK(AB33:AH33)=7,"",COUNTIF(AB33:AH33,"&lt;180"))</f>
        <v>4</v>
      </c>
      <c r="AK33" s="53">
        <f>IF(COUNTBLANK(AB33:AH33)=7,"",SUM(AB33:AH33)/'☆登録touroku'!F21*'☆登録touroku'!$C$17)</f>
        <v>491</v>
      </c>
      <c r="AL33" s="172">
        <f>SUM(L33:L39)</f>
        <v>175</v>
      </c>
      <c r="AM33" s="54">
        <f>IF(COUNTBLANK(AB33:AH33)=7,"",RANK(AN$33:AN$39,AN$33:AN$39))</f>
        <v>4</v>
      </c>
      <c r="AN33" s="35">
        <f>AI33*100000-AJ33*10000+AK33-AL33</f>
        <v>160316</v>
      </c>
      <c r="AO33" s="22"/>
    </row>
    <row r="34" spans="1:41" ht="22.5" customHeight="1">
      <c r="A34" s="35">
        <f t="shared" si="9"/>
        <v>499381</v>
      </c>
      <c r="B34" s="297"/>
      <c r="C34" s="298"/>
      <c r="D34" s="74"/>
      <c r="E34" s="299" t="s">
        <v>148</v>
      </c>
      <c r="F34" s="298"/>
      <c r="G34" s="75">
        <v>115</v>
      </c>
      <c r="H34" s="22">
        <v>2</v>
      </c>
      <c r="I34" s="242" t="str">
        <f>'☆登録touroku'!C22</f>
        <v>岩本剛</v>
      </c>
      <c r="J34" s="243"/>
      <c r="K34" s="244"/>
      <c r="L34" s="77">
        <f>IF('進行表shinko'!C41="","",IF('進行表shinko'!C41&lt;180,'進行表shinko'!C41,"W"))</f>
      </c>
      <c r="M34" s="78" t="str">
        <f>IF('進行表shinko'!C14="","",IF('進行表shinko'!C14&lt;180,'進行表shinko'!C14,"W"))</f>
        <v>W</v>
      </c>
      <c r="N34" s="78" t="str">
        <f>IF('進行表shinko'!H14="","",IF('進行表shinko'!H14&lt;180,'進行表shinko'!H14,"W"))</f>
        <v>W</v>
      </c>
      <c r="O34" s="78" t="str">
        <f>IF('進行表shinko'!C23="","",IF('進行表shinko'!C23&lt;180,'進行表shinko'!C23,"W"))</f>
        <v>W</v>
      </c>
      <c r="P34" s="78" t="str">
        <f>IF('進行表shinko'!H23="","",IF('進行表shinko'!H23&lt;180,'進行表shinko'!H23,"W"))</f>
        <v>W</v>
      </c>
      <c r="Q34" s="78" t="str">
        <f>IF('進行表shinko'!C32="","",IF('進行表shinko'!C32&lt;180,'進行表shinko'!C32,"W"))</f>
        <v>W</v>
      </c>
      <c r="R34" s="78">
        <f>IF('進行表shinko'!H32="","",IF('進行表shinko'!H32&lt;180,'進行表shinko'!H32,"W"))</f>
      </c>
      <c r="S34" s="175">
        <f t="shared" si="10"/>
        <v>5</v>
      </c>
      <c r="T34" s="56">
        <f t="shared" si="11"/>
        <v>0</v>
      </c>
      <c r="U34" s="56">
        <f>IF(COUNTBLANK(L34:R34)=7,"",SUM(L34:R34)/'☆登録touroku'!D22*'☆登録touroku'!$C$17)</f>
        <v>0</v>
      </c>
      <c r="V34" s="214">
        <f>SUM(AC33:AC39)</f>
        <v>619</v>
      </c>
      <c r="W34" s="57">
        <f aca="true" t="shared" si="14" ref="W33:W39">IF(COUNTBLANK(L34:R34)=7,"",RANK(A$33:A$39,A$33:A$39))</f>
        <v>1</v>
      </c>
      <c r="X34" s="22">
        <v>2</v>
      </c>
      <c r="Y34" s="245" t="str">
        <f>'☆登録touroku'!E22</f>
        <v>和田宗一郎</v>
      </c>
      <c r="Z34" s="246"/>
      <c r="AA34" s="247"/>
      <c r="AB34" s="60">
        <f>IF('進行表shinko'!I13="","",IF('進行表shinko'!I13&lt;180,'進行表shinko'!I13,"W"))</f>
        <v>128</v>
      </c>
      <c r="AC34" s="177">
        <f>IF('進行表shinko'!D14="","",IF('進行表shinko'!D14&lt;180,'進行表shinko'!D14,"W"))</f>
        <v>126</v>
      </c>
      <c r="AD34" s="61">
        <f>IF('進行表shinko'!D42="","",IF('進行表shinko'!D42&lt;180,'進行表shinko'!D42,"W"))</f>
      </c>
      <c r="AE34" s="61">
        <f>IF('進行表shinko'!I34="","",IF('進行表shinko'!I34&lt;180,'進行表shinko'!I34,"W"))</f>
        <v>57</v>
      </c>
      <c r="AF34" s="61" t="str">
        <f>IF('進行表shinko'!D35="","",IF('進行表shinko'!D35&lt;180,'進行表shinko'!D35,"W"))</f>
        <v>W</v>
      </c>
      <c r="AG34" s="61" t="str">
        <f>IF('進行表shinko'!I27="","",IF('進行表shinko'!I27&lt;180,'進行表shinko'!I27,"W"))</f>
        <v>W</v>
      </c>
      <c r="AH34" s="61" t="str">
        <f>IF('進行表shinko'!D28="","",IF('進行表shinko'!D28&lt;180,'進行表shinko'!D28,"W"))</f>
        <v>W</v>
      </c>
      <c r="AI34" s="55">
        <f t="shared" si="12"/>
        <v>3</v>
      </c>
      <c r="AJ34" s="56">
        <f t="shared" si="13"/>
        <v>3</v>
      </c>
      <c r="AK34" s="56">
        <f>IF(COUNTBLANK(AB34:AH34)=7,"",SUM(AB34:AH34)/'☆登録touroku'!F22*'☆登録touroku'!$C$17)</f>
        <v>311</v>
      </c>
      <c r="AL34" s="217">
        <f>SUM(M33:M39)</f>
        <v>293</v>
      </c>
      <c r="AM34" s="57">
        <f aca="true" t="shared" si="15" ref="AM34:AM39">IF(COUNTBLANK(AB34:AH34)=7,"",RANK(AN$33:AN$39,AN$33:AN$39))</f>
        <v>3</v>
      </c>
      <c r="AN34" s="35">
        <f aca="true" t="shared" si="16" ref="AN34:AN39">AI34*100000-AJ34*10000+AK34-AL34</f>
        <v>270018</v>
      </c>
      <c r="AO34" s="22"/>
    </row>
    <row r="35" spans="1:41" ht="22.5" customHeight="1">
      <c r="A35" s="35">
        <f t="shared" si="9"/>
        <v>379696</v>
      </c>
      <c r="B35" s="297"/>
      <c r="C35" s="298"/>
      <c r="D35" s="74"/>
      <c r="E35" s="299"/>
      <c r="F35" s="298"/>
      <c r="G35" s="75"/>
      <c r="H35" s="22">
        <v>3</v>
      </c>
      <c r="I35" s="242" t="str">
        <f>'☆登録touroku'!C23</f>
        <v>白戸玲人</v>
      </c>
      <c r="J35" s="243"/>
      <c r="K35" s="244"/>
      <c r="L35" s="77" t="str">
        <f>IF('進行表shinko'!H33="","",IF('進行表shinko'!H33&lt;180,'進行表shinko'!H33,"W"))</f>
        <v>W</v>
      </c>
      <c r="M35" s="78">
        <f>IF('進行表shinko'!C42="","",IF('進行表shinko'!C42&lt;180,'進行表shinko'!C42,"W"))</f>
      </c>
      <c r="N35" s="78">
        <f>IF('進行表shinko'!C15="","",IF('進行表shinko'!C15&lt;180,'進行表shinko'!C15,"W"))</f>
        <v>15</v>
      </c>
      <c r="O35" s="78" t="str">
        <f>IF('進行表shinko'!H15="","",IF('進行表shinko'!H15&lt;180,'進行表shinko'!H15,"W"))</f>
        <v>W</v>
      </c>
      <c r="P35" s="78">
        <f>IF('進行表shinko'!C24="","",IF('進行表shinko'!C24&lt;180,'進行表shinko'!C24,"W"))</f>
        <v>149</v>
      </c>
      <c r="Q35" s="78" t="str">
        <f>IF('進行表shinko'!H24="","",IF('進行表shinko'!H24&lt;180,'進行表shinko'!H24,"W"))</f>
        <v>W</v>
      </c>
      <c r="R35" s="78" t="str">
        <f>IF('進行表shinko'!C33="","",IF('進行表shinko'!C33&lt;180,'進行表shinko'!C33,"W"))</f>
        <v>W</v>
      </c>
      <c r="S35" s="175">
        <f t="shared" si="10"/>
        <v>4</v>
      </c>
      <c r="T35" s="56">
        <f t="shared" si="11"/>
        <v>2</v>
      </c>
      <c r="U35" s="56">
        <f>IF(COUNTBLANK(L35:R35)=7,"",SUM(L35:R35)/'☆登録touroku'!D23*'☆登録touroku'!$C$17)</f>
        <v>164</v>
      </c>
      <c r="V35" s="215">
        <f>SUM(AD33:AD39)</f>
        <v>468</v>
      </c>
      <c r="W35" s="57">
        <v>4</v>
      </c>
      <c r="X35" s="22">
        <v>3</v>
      </c>
      <c r="Y35" s="245" t="str">
        <f>'☆登録touroku'!E23</f>
        <v>末岡修</v>
      </c>
      <c r="Z35" s="246"/>
      <c r="AA35" s="247"/>
      <c r="AB35" s="60" t="str">
        <f>IF('進行表shinko'!D22="","",IF('進行表shinko'!D22&lt;180,'進行表shinko'!D22,"W"))</f>
        <v>W</v>
      </c>
      <c r="AC35" s="177">
        <f>IF('進行表shinko'!I14="","",IF('進行表shinko'!I14&lt;180,'進行表shinko'!I14,"W"))</f>
        <v>134</v>
      </c>
      <c r="AD35" s="61" t="str">
        <f>IF('進行表shinko'!D15="","",IF('進行表shinko'!D15&lt;180,'進行表shinko'!D15,"W"))</f>
        <v>W</v>
      </c>
      <c r="AE35" s="61">
        <f>IF('進行表shinko'!D43="","",IF('進行表shinko'!D43&lt;180,'進行表shinko'!D43,"W"))</f>
      </c>
      <c r="AF35" s="61">
        <f>IF('進行表shinko'!I35="","",IF('進行表shinko'!I35&lt;180,'進行表shinko'!I35,"W"))</f>
      </c>
      <c r="AG35" s="61" t="str">
        <f>IF('進行表shinko'!D36="","",IF('進行表shinko'!D36&lt;180,'進行表shinko'!D36,"W"))</f>
        <v>W</v>
      </c>
      <c r="AH35" s="61" t="str">
        <f>IF('進行表shinko'!I28="","",IF('進行表shinko'!I28&lt;180,'進行表shinko'!I28,"W"))</f>
        <v>W</v>
      </c>
      <c r="AI35" s="55">
        <f t="shared" si="12"/>
        <v>4</v>
      </c>
      <c r="AJ35" s="56">
        <f t="shared" si="13"/>
        <v>1</v>
      </c>
      <c r="AK35" s="56">
        <f>IF(COUNTBLANK(AB35:AH35)=7,"",SUM(AB35:AH35)/'☆登録touroku'!F23*'☆登録touroku'!$C$17)</f>
        <v>134</v>
      </c>
      <c r="AL35" s="218">
        <f>SUM(N33:N39)</f>
        <v>190</v>
      </c>
      <c r="AM35" s="57">
        <f t="shared" si="15"/>
        <v>1</v>
      </c>
      <c r="AN35" s="35">
        <f t="shared" si="16"/>
        <v>389944</v>
      </c>
      <c r="AO35" s="22"/>
    </row>
    <row r="36" spans="1:41" ht="22.5" customHeight="1">
      <c r="A36" s="35">
        <f t="shared" si="9"/>
        <v>379804</v>
      </c>
      <c r="B36" s="297"/>
      <c r="C36" s="298"/>
      <c r="D36" s="74"/>
      <c r="E36" s="299"/>
      <c r="F36" s="298"/>
      <c r="G36" s="75"/>
      <c r="H36" s="22">
        <v>4</v>
      </c>
      <c r="I36" s="242" t="str">
        <f>'☆登録touroku'!C24</f>
        <v>斎藤裕児</v>
      </c>
      <c r="J36" s="243"/>
      <c r="K36" s="244"/>
      <c r="L36" s="77">
        <f>IF('進行表shinko'!C34="","",IF('進行表shinko'!C34&lt;180,'進行表shinko'!C34,"W"))</f>
        <v>148</v>
      </c>
      <c r="M36" s="78" t="str">
        <f>IF('進行表shinko'!H34="","",IF('進行表shinko'!H34&lt;180,'進行表shinko'!H34,"W"))</f>
        <v>W</v>
      </c>
      <c r="N36" s="78">
        <f>IF('進行表shinko'!C43="","",IF('進行表shinko'!C43&lt;180,'進行表shinko'!C43,"W"))</f>
      </c>
      <c r="O36" s="78" t="str">
        <f>IF('進行表shinko'!C16="","",IF('進行表shinko'!C16&lt;180,'進行表shinko'!C16,"W"))</f>
        <v>W</v>
      </c>
      <c r="P36" s="78" t="str">
        <f>IF('進行表shinko'!H16="","",IF('進行表shinko'!H16&lt;180,'進行表shinko'!H16,"W"))</f>
        <v>W</v>
      </c>
      <c r="Q36" s="78" t="str">
        <f>IF('進行表shinko'!C25="","",IF('進行表shinko'!C25&lt;180,'進行表shinko'!C25,"W"))</f>
        <v>W</v>
      </c>
      <c r="R36" s="78">
        <f>IF('進行表shinko'!H25="","",IF('進行表shinko'!H25&lt;180,'進行表shinko'!H25,"W"))</f>
        <v>59</v>
      </c>
      <c r="S36" s="175">
        <f t="shared" si="10"/>
        <v>4</v>
      </c>
      <c r="T36" s="56">
        <f t="shared" si="11"/>
        <v>2</v>
      </c>
      <c r="U36" s="56">
        <f>IF(COUNTBLANK(L36:R36)=7,"",SUM(L36:R36)/'☆登録touroku'!D24*'☆登録touroku'!$C$17)</f>
        <v>206.99999999999997</v>
      </c>
      <c r="V36" s="214">
        <f>SUM(AE33:AE39)</f>
        <v>403</v>
      </c>
      <c r="W36" s="57">
        <v>3</v>
      </c>
      <c r="X36" s="22">
        <v>4</v>
      </c>
      <c r="Y36" s="245" t="str">
        <f>'☆登録touroku'!E24</f>
        <v>中本雅大</v>
      </c>
      <c r="Z36" s="246"/>
      <c r="AA36" s="247"/>
      <c r="AB36" s="60">
        <f>IF('進行表shinko'!I22="","",IF('進行表shinko'!I22&lt;180,'進行表shinko'!I22,"W"))</f>
        <v>44</v>
      </c>
      <c r="AC36" s="177">
        <f>IF('進行表shinko'!D23="","",IF('進行表shinko'!D23&lt;180,'進行表shinko'!D23,"W"))</f>
        <v>95</v>
      </c>
      <c r="AD36" s="61">
        <f>IF('進行表shinko'!I15="","",IF('進行表shinko'!I15&lt;180,'進行表shinko'!I15,"W"))</f>
        <v>162</v>
      </c>
      <c r="AE36" s="61">
        <f>IF('進行表shinko'!D16="","",IF('進行表shinko'!D16&lt;180,'進行表shinko'!D16,"W"))</f>
        <v>145</v>
      </c>
      <c r="AF36" s="61">
        <f>IF('進行表shinko'!D44="","",IF('進行表shinko'!D44&lt;180,'進行表shinko'!D44,"W"))</f>
      </c>
      <c r="AG36" s="61">
        <f>IF('進行表shinko'!I36="","",IF('進行表shinko'!I36&lt;180,'進行表shinko'!I36,"W"))</f>
      </c>
      <c r="AH36" s="61">
        <f>IF('進行表shinko'!D37="","",IF('進行表shinko'!D37&lt;180,'進行表shinko'!D37,"W"))</f>
        <v>67</v>
      </c>
      <c r="AI36" s="55">
        <f t="shared" si="12"/>
        <v>0</v>
      </c>
      <c r="AJ36" s="56">
        <f t="shared" si="13"/>
        <v>5</v>
      </c>
      <c r="AK36" s="56">
        <f>IF(COUNTBLANK(AB36:AH36)=7,"",SUM(AB36:AH36)/'☆登録touroku'!F24*'☆登録touroku'!$C$17)</f>
        <v>513</v>
      </c>
      <c r="AL36" s="217">
        <f>SUM(O33:O39)</f>
        <v>0</v>
      </c>
      <c r="AM36" s="57">
        <f t="shared" si="15"/>
        <v>6</v>
      </c>
      <c r="AN36" s="35">
        <f t="shared" si="16"/>
        <v>-49487</v>
      </c>
      <c r="AO36" s="22"/>
    </row>
    <row r="37" spans="1:41" ht="22.5" customHeight="1">
      <c r="A37" s="35">
        <f t="shared" si="9"/>
        <v>389826</v>
      </c>
      <c r="B37" s="297"/>
      <c r="C37" s="298"/>
      <c r="D37" s="74"/>
      <c r="E37" s="299"/>
      <c r="F37" s="298"/>
      <c r="G37" s="75"/>
      <c r="H37" s="22">
        <v>5</v>
      </c>
      <c r="I37" s="242" t="str">
        <f>'☆登録touroku'!C25</f>
        <v>吉向翔平</v>
      </c>
      <c r="J37" s="243"/>
      <c r="K37" s="244"/>
      <c r="L37" s="77" t="str">
        <f>IF('進行表shinko'!H26="","",IF('進行表shinko'!H26&lt;180,'進行表shinko'!H26,"W"))</f>
        <v>W</v>
      </c>
      <c r="M37" s="78">
        <f>IF('進行表shinko'!C35="","",IF('進行表shinko'!C35&lt;180,'進行表shinko'!C35,"W"))</f>
        <v>71</v>
      </c>
      <c r="N37" s="78">
        <f>IF('進行表shinko'!H35="","",IF('進行表shinko'!H35&lt;180,'進行表shinko'!H35,"W"))</f>
      </c>
      <c r="O37" s="78">
        <f>IF('進行表shinko'!C44="","",IF('進行表shinko'!C44&lt;180,'進行表shinko'!C44,"W"))</f>
      </c>
      <c r="P37" s="78" t="str">
        <f>IF('進行表shinko'!C17="","",IF('進行表shinko'!C17&lt;180,'進行表shinko'!C17,"W"))</f>
        <v>W</v>
      </c>
      <c r="Q37" s="78" t="str">
        <f>IF('進行表shinko'!H17="","",IF('進行表shinko'!H17&lt;180,'進行表shinko'!H17,"W"))</f>
        <v>W</v>
      </c>
      <c r="R37" s="78" t="str">
        <f>IF('進行表shinko'!C26="","",IF('進行表shinko'!C26&lt;180,'進行表shinko'!C26,"W"))</f>
        <v>W</v>
      </c>
      <c r="S37" s="175">
        <f t="shared" si="10"/>
        <v>4</v>
      </c>
      <c r="T37" s="56">
        <f t="shared" si="11"/>
        <v>1</v>
      </c>
      <c r="U37" s="56">
        <f>IF(COUNTBLANK(L37:R37)=7,"",SUM(L37:R37)/'☆登録touroku'!D25*'☆登録touroku'!$C$17)</f>
        <v>71</v>
      </c>
      <c r="V37" s="214">
        <f>SUM(AF33:AF39)</f>
        <v>245</v>
      </c>
      <c r="W37" s="57">
        <f t="shared" si="14"/>
        <v>2</v>
      </c>
      <c r="X37" s="22">
        <v>5</v>
      </c>
      <c r="Y37" s="245" t="str">
        <f>'☆登録touroku'!E25</f>
        <v>上村宏司</v>
      </c>
      <c r="Z37" s="246"/>
      <c r="AA37" s="247"/>
      <c r="AB37" s="60">
        <f>IF('進行表shinko'!D31="","",IF('進行表shinko'!D31&lt;180,'進行表shinko'!D31,"W"))</f>
        <v>56</v>
      </c>
      <c r="AC37" s="177">
        <f>IF('進行表shinko'!I23="","",IF('進行表shinko'!I23&lt;180,'進行表shinko'!I23,"W"))</f>
        <v>132</v>
      </c>
      <c r="AD37" s="61" t="str">
        <f>IF('進行表shinko'!D24="","",IF('進行表shinko'!D24&lt;180,'進行表shinko'!D24,"W"))</f>
        <v>W</v>
      </c>
      <c r="AE37" s="61">
        <f>IF('進行表shinko'!I16="","",IF('進行表shinko'!I16&lt;180,'進行表shinko'!I16,"W"))</f>
        <v>105</v>
      </c>
      <c r="AF37" s="61">
        <f>IF('進行表shinko'!D17="","",IF('進行表shinko'!D17&lt;180,'進行表shinko'!D17,"W"))</f>
        <v>51</v>
      </c>
      <c r="AG37" s="61">
        <f>IF('進行表shinko'!D45="","",IF('進行表shinko'!D45&lt;180,'進行表shinko'!D45,"W"))</f>
      </c>
      <c r="AH37" s="61" t="str">
        <f>IF('進行表shinko'!I37="","",IF('進行表shinko'!I37&lt;180,'進行表shinko'!I37,"W"))</f>
        <v>W</v>
      </c>
      <c r="AI37" s="55">
        <f t="shared" si="12"/>
        <v>2</v>
      </c>
      <c r="AJ37" s="56">
        <f t="shared" si="13"/>
        <v>4</v>
      </c>
      <c r="AK37" s="56">
        <f>IF(COUNTBLANK(AB37:AH37)=7,"",SUM(AB37:AH37)/'☆登録touroku'!F25*'☆登録touroku'!$C$17)</f>
        <v>344</v>
      </c>
      <c r="AL37" s="217">
        <f>SUM(P33:P39)</f>
        <v>175</v>
      </c>
      <c r="AM37" s="57">
        <f t="shared" si="15"/>
        <v>5</v>
      </c>
      <c r="AN37" s="35">
        <f t="shared" si="16"/>
        <v>160169</v>
      </c>
      <c r="AO37" s="22"/>
    </row>
    <row r="38" spans="1:41" ht="22.5" customHeight="1">
      <c r="A38" s="35">
        <f t="shared" si="9"/>
        <v>170054</v>
      </c>
      <c r="B38" s="297"/>
      <c r="C38" s="298"/>
      <c r="D38" s="74"/>
      <c r="E38" s="299"/>
      <c r="F38" s="298"/>
      <c r="G38" s="75"/>
      <c r="H38" s="22">
        <v>6</v>
      </c>
      <c r="I38" s="242" t="str">
        <f>'☆登録touroku'!C26</f>
        <v>長谷川進</v>
      </c>
      <c r="J38" s="243"/>
      <c r="K38" s="244"/>
      <c r="L38" s="77" t="str">
        <f>IF('進行表shinko'!C27="","",IF('進行表shinko'!C27&lt;180,'進行表shinko'!C27,"W"))</f>
        <v>W</v>
      </c>
      <c r="M38" s="78">
        <f>IF('進行表shinko'!H27="","",IF('進行表shinko'!H27&lt;180,'進行表shinko'!H27,"W"))</f>
        <v>108</v>
      </c>
      <c r="N38" s="78">
        <f>IF('進行表shinko'!C36="","",IF('進行表shinko'!C36&lt;180,'進行表shinko'!C36,"W"))</f>
        <v>41</v>
      </c>
      <c r="O38" s="78">
        <f>IF('進行表shinko'!H36="","",IF('進行表shinko'!H36&lt;180,'進行表shinko'!H36,"W"))</f>
      </c>
      <c r="P38" s="78">
        <f>IF('進行表shinko'!C45="","",IF('進行表shinko'!C45&lt;180,'進行表shinko'!C45,"W"))</f>
      </c>
      <c r="Q38" s="78" t="str">
        <f>IF('進行表shinko'!C18="","",IF('進行表shinko'!C18&lt;180,'進行表shinko'!C18,"W"))</f>
        <v>W</v>
      </c>
      <c r="R38" s="78">
        <f>IF('進行表shinko'!H18="","",IF('進行表shinko'!H18&lt;180,'進行表shinko'!H18,"W"))</f>
        <v>76</v>
      </c>
      <c r="S38" s="175">
        <f t="shared" si="10"/>
        <v>2</v>
      </c>
      <c r="T38" s="56">
        <f t="shared" si="11"/>
        <v>3</v>
      </c>
      <c r="U38" s="56">
        <f>IF(COUNTBLANK(L38:R38)=7,"",SUM(L38:R38)/'☆登録touroku'!D26*'☆登録touroku'!$C$17)</f>
        <v>225</v>
      </c>
      <c r="V38" s="214">
        <f>SUM(AG33:AG39)</f>
        <v>171</v>
      </c>
      <c r="W38" s="57">
        <f t="shared" si="14"/>
        <v>6</v>
      </c>
      <c r="X38" s="22">
        <v>6</v>
      </c>
      <c r="Y38" s="245" t="str">
        <f>'☆登録touroku'!E26</f>
        <v>辻本遼太</v>
      </c>
      <c r="Z38" s="246"/>
      <c r="AA38" s="247"/>
      <c r="AB38" s="60">
        <f>IF('進行表shinko'!I31="","",IF('進行表shinko'!I31&lt;180,'進行表shinko'!I31,"W"))</f>
        <v>84</v>
      </c>
      <c r="AC38" s="177">
        <f>IF('進行表shinko'!D32="","",IF('進行表shinko'!D32&lt;180,'進行表shinko'!D32,"W"))</f>
        <v>132</v>
      </c>
      <c r="AD38" s="61">
        <f>IF('進行表shinko'!I24="","",IF('進行表shinko'!I24&lt;180,'進行表shinko'!I24,"W"))</f>
        <v>23</v>
      </c>
      <c r="AE38" s="61">
        <f>IF('進行表shinko'!D25="","",IF('進行表shinko'!D25&lt;180,'進行表shinko'!D25,"W"))</f>
        <v>96</v>
      </c>
      <c r="AF38" s="61">
        <f>IF('進行表shinko'!I17="","",IF('進行表shinko'!I17&lt;180,'進行表shinko'!I17,"W"))</f>
        <v>68</v>
      </c>
      <c r="AG38" s="61">
        <f>IF('進行表shinko'!D18="","",IF('進行表shinko'!D18&lt;180,'進行表shinko'!D18,"W"))</f>
        <v>14</v>
      </c>
      <c r="AH38" s="61">
        <f>IF('進行表shinko'!D46="","",IF('進行表shinko'!D46&lt;180,'進行表shinko'!D46,"W"))</f>
      </c>
      <c r="AI38" s="55">
        <f t="shared" si="12"/>
        <v>0</v>
      </c>
      <c r="AJ38" s="56">
        <f t="shared" si="13"/>
        <v>6</v>
      </c>
      <c r="AK38" s="56">
        <f>IF(COUNTBLANK(AB38:AH38)=7,"",SUM(AB38:AH38)/'☆登録touroku'!F26*'☆登録touroku'!$C$17)</f>
        <v>417.00000000000006</v>
      </c>
      <c r="AL38" s="217">
        <f>SUM(Q33:Q39)</f>
        <v>0</v>
      </c>
      <c r="AM38" s="57">
        <f t="shared" si="15"/>
        <v>7</v>
      </c>
      <c r="AN38" s="35">
        <f t="shared" si="16"/>
        <v>-59583</v>
      </c>
      <c r="AO38" s="22"/>
    </row>
    <row r="39" spans="1:41" ht="22.5" customHeight="1">
      <c r="A39" s="35">
        <f t="shared" si="9"/>
        <v>160045.57142857142</v>
      </c>
      <c r="B39" s="297"/>
      <c r="C39" s="298"/>
      <c r="D39" s="74"/>
      <c r="E39" s="299"/>
      <c r="F39" s="298"/>
      <c r="G39" s="75"/>
      <c r="H39" s="22">
        <v>7</v>
      </c>
      <c r="I39" s="290" t="str">
        <f>'☆登録touroku'!C27</f>
        <v>白戸恭子</v>
      </c>
      <c r="J39" s="291"/>
      <c r="K39" s="292"/>
      <c r="L39" s="79" t="str">
        <f>IF('進行表shinko'!H19="","",IF('進行表shinko'!H19&lt;180,'進行表shinko'!H19,"W"))</f>
        <v>W</v>
      </c>
      <c r="M39" s="80">
        <f>IF('進行表shinko'!C28="","",IF('進行表shinko'!C28&lt;180,'進行表shinko'!C28,"W"))</f>
        <v>114</v>
      </c>
      <c r="N39" s="80">
        <f>IF('進行表shinko'!H28="","",IF('進行表shinko'!H28&lt;180,'進行表shinko'!H28,"W"))</f>
        <v>11</v>
      </c>
      <c r="O39" s="80" t="str">
        <f>IF('進行表shinko'!C37="","",IF('進行表shinko'!C37&lt;180,'進行表shinko'!C37,"W"))</f>
        <v>W</v>
      </c>
      <c r="P39" s="80">
        <f>IF('進行表shinko'!H37="","",IF('進行表shinko'!H37&lt;180,'進行表shinko'!H37,"W"))</f>
        <v>26</v>
      </c>
      <c r="Q39" s="80">
        <f>IF('進行表shinko'!C46="","",IF('進行表shinko'!C46&lt;180,'進行表shinko'!C46,"W"))</f>
      </c>
      <c r="R39" s="123">
        <f>IF('進行表shinko'!C19="","",IF('進行表shinko'!C19&lt;180,'進行表shinko'!C19,"W"))</f>
        <v>54</v>
      </c>
      <c r="S39" s="173">
        <f t="shared" si="10"/>
        <v>2</v>
      </c>
      <c r="T39" s="27">
        <f t="shared" si="11"/>
        <v>4</v>
      </c>
      <c r="U39" s="27">
        <f>IF(COUNTBLANK(L39:R39)=7,"",SUM(L39:R39)/'☆登録touroku'!D27*'☆登録touroku'!$C$17)</f>
        <v>263.57142857142856</v>
      </c>
      <c r="V39" s="216">
        <f>SUM(AH33:AH39)</f>
        <v>218</v>
      </c>
      <c r="W39" s="28">
        <f t="shared" si="14"/>
        <v>7</v>
      </c>
      <c r="X39" s="22">
        <v>7</v>
      </c>
      <c r="Y39" s="239" t="str">
        <f>'☆登録touroku'!E27</f>
        <v>松房ゆかり</v>
      </c>
      <c r="Z39" s="240"/>
      <c r="AA39" s="241"/>
      <c r="AB39" s="62">
        <f>IF('進行表shinko'!D40="","",IF('進行表shinko'!D40&lt;180,'進行表shinko'!D40,"W"))</f>
      </c>
      <c r="AC39" s="178">
        <f>IF('進行表shinko'!I32="","",IF('進行表shinko'!I32&lt;180,'進行表shinko'!I32,"W"))</f>
      </c>
      <c r="AD39" s="63">
        <f>IF('進行表shinko'!D33="","",IF('進行表shinko'!D33&lt;180,'進行表shinko'!D33,"W"))</f>
        <v>132</v>
      </c>
      <c r="AE39" s="63" t="str">
        <f>IF('進行表shinko'!I25="","",IF('進行表shinko'!I25&lt;180,'進行表shinko'!I25,"W"))</f>
        <v>W</v>
      </c>
      <c r="AF39" s="63">
        <f>IF('進行表shinko'!D26="","",IF('進行表shinko'!D26&lt;180,'進行表shinko'!D26,"W"))</f>
        <v>94</v>
      </c>
      <c r="AG39" s="63" t="str">
        <f>IF('進行表shinko'!I18="","",IF('進行表shinko'!I18&lt;180,'進行表shinko'!I18,"W"))</f>
        <v>W</v>
      </c>
      <c r="AH39" s="122" t="str">
        <f>IF('進行表shinko'!D19="","",IF('進行表shinko'!D19&lt;180,'進行表shinko'!D19,"W"))</f>
        <v>W</v>
      </c>
      <c r="AI39" s="26">
        <f t="shared" si="12"/>
        <v>3</v>
      </c>
      <c r="AJ39" s="27">
        <f t="shared" si="13"/>
        <v>2</v>
      </c>
      <c r="AK39" s="27">
        <f>IF(COUNTBLANK(AB39:AH39)=7,"",SUM(AB39:AH39)/'☆登録touroku'!F27*'☆登録touroku'!$C$17)</f>
        <v>290.57142857142856</v>
      </c>
      <c r="AL39" s="219">
        <f>SUM(R33:R39)</f>
        <v>189</v>
      </c>
      <c r="AM39" s="28">
        <f t="shared" si="15"/>
        <v>2</v>
      </c>
      <c r="AN39" s="35">
        <f t="shared" si="16"/>
        <v>280101.5714285714</v>
      </c>
      <c r="AO39" s="22"/>
    </row>
    <row r="40" spans="1:41" ht="22.5" customHeight="1">
      <c r="A40" s="35" t="e">
        <f>#REF!*100000-#REF!*10000+#REF!-#REF!</f>
        <v>#REF!</v>
      </c>
      <c r="B40" s="297"/>
      <c r="C40" s="298"/>
      <c r="D40" s="74"/>
      <c r="E40" s="299"/>
      <c r="F40" s="298"/>
      <c r="G40" s="75"/>
      <c r="H40" s="22"/>
      <c r="I40" s="92"/>
      <c r="J40" s="22"/>
      <c r="K40" s="22"/>
      <c r="L40" s="22"/>
      <c r="M40" s="22"/>
      <c r="N40" s="22"/>
      <c r="O40" s="22"/>
      <c r="P40" s="22"/>
      <c r="Q40" s="22"/>
      <c r="R40" s="22"/>
      <c r="S40" s="195">
        <f>IF(COUNTBLANK(S33:S39)=7,"",SUM(S33:S39))</f>
        <v>25</v>
      </c>
      <c r="T40" s="58">
        <f>IF(COUNTBLANK(T33:T39)=7,"",SUM(T33:T39))</f>
        <v>14</v>
      </c>
      <c r="U40" s="289">
        <f>IF(COUNTBLANK(U33:U39)=7,"",SUM(U33:U39))</f>
        <v>1080.5714285714284</v>
      </c>
      <c r="V40" s="289"/>
      <c r="W40" s="22"/>
      <c r="X40" s="22"/>
      <c r="Y40" s="22"/>
      <c r="Z40" s="22"/>
      <c r="AA40" s="22"/>
      <c r="AB40" s="22"/>
      <c r="AC40" s="92"/>
      <c r="AD40" s="22"/>
      <c r="AE40" s="22"/>
      <c r="AF40" s="22"/>
      <c r="AG40" s="22"/>
      <c r="AH40" s="22"/>
      <c r="AI40" s="58">
        <f>IF(COUNTBLANK(AI33:AI39)=7,"",SUM(AI33:AI39))</f>
        <v>14</v>
      </c>
      <c r="AJ40" s="58">
        <f>IF(COUNTBLANK(AJ33:AJ39)=7,"",SUM(AJ33:AJ39))</f>
        <v>25</v>
      </c>
      <c r="AK40" s="289">
        <f>IF(COUNTBLANK(AK33:AK39)=7,"",SUM(AK33:AK39))</f>
        <v>2500.5714285714284</v>
      </c>
      <c r="AL40" s="289"/>
      <c r="AM40" s="22"/>
      <c r="AN40" s="22"/>
      <c r="AO40" s="22"/>
    </row>
    <row r="41" spans="2:43" ht="22.5" customHeight="1">
      <c r="B41" s="297"/>
      <c r="C41" s="298"/>
      <c r="D41" s="74"/>
      <c r="E41" s="299"/>
      <c r="F41" s="298"/>
      <c r="G41" s="75"/>
      <c r="H41" s="22"/>
      <c r="I41" s="22"/>
      <c r="J41" s="92"/>
      <c r="K41" s="22"/>
      <c r="L41" s="22"/>
      <c r="M41" s="22"/>
      <c r="N41" s="22"/>
      <c r="O41" s="22"/>
      <c r="P41" s="22"/>
      <c r="Q41" s="22"/>
      <c r="R41" s="22"/>
      <c r="S41" s="22"/>
      <c r="T41" s="92"/>
      <c r="U41" s="22"/>
      <c r="V41" s="22"/>
      <c r="W41" s="22"/>
      <c r="X41" s="22"/>
      <c r="Y41" s="22"/>
      <c r="Z41" s="22"/>
      <c r="AA41" s="22"/>
      <c r="AB41" s="22"/>
      <c r="AC41" s="22"/>
      <c r="AD41" s="92"/>
      <c r="AE41" s="22"/>
      <c r="AF41" s="22"/>
      <c r="AG41" s="22"/>
      <c r="AH41" s="22"/>
      <c r="AI41" s="22"/>
      <c r="AJ41" s="22"/>
      <c r="AK41" s="22"/>
      <c r="AL41" s="22"/>
      <c r="AM41" s="22"/>
      <c r="AN41" s="92"/>
      <c r="AO41" s="22"/>
      <c r="AP41" s="22"/>
      <c r="AQ41" s="22"/>
    </row>
    <row r="42" ht="22.5" customHeight="1">
      <c r="AQ42" s="22"/>
    </row>
  </sheetData>
  <sheetProtection/>
  <mergeCells count="183">
    <mergeCell ref="M30:M32"/>
    <mergeCell ref="S29:U29"/>
    <mergeCell ref="V29:W29"/>
    <mergeCell ref="N30:N32"/>
    <mergeCell ref="O30:O32"/>
    <mergeCell ref="T30:T32"/>
    <mergeCell ref="U30:U32"/>
    <mergeCell ref="S30:S32"/>
    <mergeCell ref="P30:P32"/>
    <mergeCell ref="R30:R32"/>
    <mergeCell ref="Q30:Q32"/>
    <mergeCell ref="G10:G12"/>
    <mergeCell ref="H10:H12"/>
    <mergeCell ref="I10:I12"/>
    <mergeCell ref="M10:M12"/>
    <mergeCell ref="N10:N12"/>
    <mergeCell ref="G15:G17"/>
    <mergeCell ref="L30:L32"/>
    <mergeCell ref="Q10:Q12"/>
    <mergeCell ref="M15:M17"/>
    <mergeCell ref="C10:C12"/>
    <mergeCell ref="D10:D12"/>
    <mergeCell ref="E10:E12"/>
    <mergeCell ref="F10:F12"/>
    <mergeCell ref="C15:C17"/>
    <mergeCell ref="D15:D17"/>
    <mergeCell ref="E15:E17"/>
    <mergeCell ref="F15:F17"/>
    <mergeCell ref="H15:H17"/>
    <mergeCell ref="I15:I17"/>
    <mergeCell ref="S10:S12"/>
    <mergeCell ref="Q15:Q17"/>
    <mergeCell ref="R15:R17"/>
    <mergeCell ref="O10:O12"/>
    <mergeCell ref="P10:P12"/>
    <mergeCell ref="S15:S17"/>
    <mergeCell ref="AB10:AB12"/>
    <mergeCell ref="V13:V14"/>
    <mergeCell ref="W10:W12"/>
    <mergeCell ref="X10:X12"/>
    <mergeCell ref="Y10:Y12"/>
    <mergeCell ref="Z10:Z12"/>
    <mergeCell ref="AM10:AM12"/>
    <mergeCell ref="AC10:AC12"/>
    <mergeCell ref="N15:N17"/>
    <mergeCell ref="O15:O17"/>
    <mergeCell ref="P15:P17"/>
    <mergeCell ref="AI10:AI12"/>
    <mergeCell ref="AA15:AA17"/>
    <mergeCell ref="R10:R12"/>
    <mergeCell ref="AJ15:AJ17"/>
    <mergeCell ref="AA10:AA12"/>
    <mergeCell ref="N20:N22"/>
    <mergeCell ref="Y20:Y22"/>
    <mergeCell ref="Q25:Q27"/>
    <mergeCell ref="R25:R27"/>
    <mergeCell ref="AC25:AC27"/>
    <mergeCell ref="Z25:Z27"/>
    <mergeCell ref="S25:S27"/>
    <mergeCell ref="AA20:AA22"/>
    <mergeCell ref="AC20:AC22"/>
    <mergeCell ref="W7:Z7"/>
    <mergeCell ref="AD7:AG7"/>
    <mergeCell ref="W25:W27"/>
    <mergeCell ref="X25:X27"/>
    <mergeCell ref="AA25:AA27"/>
    <mergeCell ref="AM15:AM17"/>
    <mergeCell ref="AL15:AL17"/>
    <mergeCell ref="AI15:AI17"/>
    <mergeCell ref="AH15:AH17"/>
    <mergeCell ref="AC15:AC17"/>
    <mergeCell ref="AK15:AK17"/>
    <mergeCell ref="AK7:AO7"/>
    <mergeCell ref="AF13:AF14"/>
    <mergeCell ref="AB15:AB17"/>
    <mergeCell ref="AG10:AG12"/>
    <mergeCell ref="AH10:AH12"/>
    <mergeCell ref="AK10:AK12"/>
    <mergeCell ref="AL10:AL12"/>
    <mergeCell ref="AG15:AG17"/>
    <mergeCell ref="AJ10:AJ12"/>
    <mergeCell ref="AD30:AD32"/>
    <mergeCell ref="AE30:AE32"/>
    <mergeCell ref="AF30:AF32"/>
    <mergeCell ref="AG30:AG32"/>
    <mergeCell ref="Y30:AA32"/>
    <mergeCell ref="AM30:AM32"/>
    <mergeCell ref="AH30:AH32"/>
    <mergeCell ref="AI30:AI32"/>
    <mergeCell ref="AJ30:AJ32"/>
    <mergeCell ref="AK30:AK32"/>
    <mergeCell ref="B6:J7"/>
    <mergeCell ref="K7:N7"/>
    <mergeCell ref="C25:C27"/>
    <mergeCell ref="D25:D27"/>
    <mergeCell ref="E25:E27"/>
    <mergeCell ref="F25:F27"/>
    <mergeCell ref="G25:G27"/>
    <mergeCell ref="B13:B14"/>
    <mergeCell ref="L13:L14"/>
    <mergeCell ref="H25:H27"/>
    <mergeCell ref="B23:B24"/>
    <mergeCell ref="L23:L24"/>
    <mergeCell ref="I20:I22"/>
    <mergeCell ref="H20:H22"/>
    <mergeCell ref="C20:C22"/>
    <mergeCell ref="D20:D22"/>
    <mergeCell ref="F20:F22"/>
    <mergeCell ref="G20:G22"/>
    <mergeCell ref="E20:E22"/>
    <mergeCell ref="Y15:Y17"/>
    <mergeCell ref="Z15:Z17"/>
    <mergeCell ref="Z20:Z22"/>
    <mergeCell ref="W20:W22"/>
    <mergeCell ref="W15:W17"/>
    <mergeCell ref="X15:X17"/>
    <mergeCell ref="X20:X22"/>
    <mergeCell ref="B34:C34"/>
    <mergeCell ref="E34:F34"/>
    <mergeCell ref="B35:C35"/>
    <mergeCell ref="B38:C38"/>
    <mergeCell ref="E35:F35"/>
    <mergeCell ref="B36:C36"/>
    <mergeCell ref="E36:F36"/>
    <mergeCell ref="B37:C37"/>
    <mergeCell ref="E37:F37"/>
    <mergeCell ref="B32:C32"/>
    <mergeCell ref="E32:F32"/>
    <mergeCell ref="B33:C33"/>
    <mergeCell ref="E33:F33"/>
    <mergeCell ref="F29:G29"/>
    <mergeCell ref="B30:C30"/>
    <mergeCell ref="E30:F30"/>
    <mergeCell ref="B31:C31"/>
    <mergeCell ref="E31:F31"/>
    <mergeCell ref="B29:C29"/>
    <mergeCell ref="B41:C41"/>
    <mergeCell ref="E41:F41"/>
    <mergeCell ref="E38:F38"/>
    <mergeCell ref="B39:C39"/>
    <mergeCell ref="E39:F39"/>
    <mergeCell ref="B40:C40"/>
    <mergeCell ref="E40:F40"/>
    <mergeCell ref="D29:E29"/>
    <mergeCell ref="M25:M27"/>
    <mergeCell ref="N25:N27"/>
    <mergeCell ref="Q20:Q22"/>
    <mergeCell ref="R20:R22"/>
    <mergeCell ref="AK40:AL40"/>
    <mergeCell ref="U40:V40"/>
    <mergeCell ref="I39:K39"/>
    <mergeCell ref="V23:V24"/>
    <mergeCell ref="W30:W32"/>
    <mergeCell ref="I33:K33"/>
    <mergeCell ref="S20:S22"/>
    <mergeCell ref="O20:O22"/>
    <mergeCell ref="P20:P22"/>
    <mergeCell ref="I25:I27"/>
    <mergeCell ref="AC30:AC32"/>
    <mergeCell ref="AB30:AB32"/>
    <mergeCell ref="Y25:Y27"/>
    <mergeCell ref="AB20:AB22"/>
    <mergeCell ref="M20:M22"/>
    <mergeCell ref="Y38:AA38"/>
    <mergeCell ref="Y33:AA33"/>
    <mergeCell ref="AB25:AB27"/>
    <mergeCell ref="I30:K32"/>
    <mergeCell ref="AI29:AK29"/>
    <mergeCell ref="AL29:AM29"/>
    <mergeCell ref="O25:O27"/>
    <mergeCell ref="P25:P27"/>
    <mergeCell ref="V30:V32"/>
    <mergeCell ref="AL30:AL32"/>
    <mergeCell ref="Y39:AA39"/>
    <mergeCell ref="I34:K34"/>
    <mergeCell ref="I35:K35"/>
    <mergeCell ref="I36:K36"/>
    <mergeCell ref="I37:K37"/>
    <mergeCell ref="I38:K38"/>
    <mergeCell ref="Y34:AA34"/>
    <mergeCell ref="Y35:AA35"/>
    <mergeCell ref="Y36:AA36"/>
    <mergeCell ref="Y37:AA37"/>
  </mergeCells>
  <conditionalFormatting sqref="D31:D41">
    <cfRule type="expression" priority="1" dxfId="0" stopIfTrue="1">
      <formula>MAX($D$31:$D$41,$G$31:$G$41)=$D31</formula>
    </cfRule>
  </conditionalFormatting>
  <conditionalFormatting sqref="G31:G41">
    <cfRule type="expression" priority="2" dxfId="0" stopIfTrue="1">
      <formula>MAX($D$31:$D$41,$G$31:$G$41)=$G31</formula>
    </cfRule>
  </conditionalFormatting>
  <dataValidations count="2">
    <dataValidation type="list" allowBlank="1" showInputMessage="1" showErrorMessage="1" sqref="B31:B41">
      <formula1>チームA</formula1>
    </dataValidation>
    <dataValidation type="list" allowBlank="1" showInputMessage="1" showErrorMessage="1" sqref="E31:E41">
      <formula1>チームB</formula1>
    </dataValidation>
  </dataValidations>
  <printOptions horizontalCentered="1" verticalCentered="1"/>
  <pageMargins left="0.3937007874015748" right="0.3937007874015748" top="0.5118110236220472" bottom="0.2755905511811024" header="0.3937007874015748" footer="0.11811023622047245"/>
  <pageSetup horizontalDpi="300" verticalDpi="300" orientation="landscape" paperSize="9" scale="7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Q42"/>
  <sheetViews>
    <sheetView showGridLines="0" tabSelected="1" zoomScale="55" zoomScaleNormal="55" zoomScalePageLayoutView="0" workbookViewId="0" topLeftCell="A1">
      <selection activeCell="BD26" sqref="BD26"/>
    </sheetView>
  </sheetViews>
  <sheetFormatPr defaultColWidth="3.75390625" defaultRowHeight="22.5" customHeight="1"/>
  <cols>
    <col min="1" max="1" width="4.625" style="85" customWidth="1"/>
    <col min="2" max="41" width="5.75390625" style="85" customWidth="1"/>
    <col min="42" max="16384" width="3.75390625" style="85" customWidth="1"/>
  </cols>
  <sheetData>
    <row r="1" spans="2:3" s="81" customFormat="1" ht="23.25">
      <c r="B1" s="82" t="s">
        <v>110</v>
      </c>
      <c r="C1" s="83"/>
    </row>
    <row r="2" s="81" customFormat="1" ht="23.25">
      <c r="B2" s="82" t="s">
        <v>112</v>
      </c>
    </row>
    <row r="3" s="81" customFormat="1" ht="23.25">
      <c r="B3" s="82" t="s">
        <v>114</v>
      </c>
    </row>
    <row r="4" s="81" customFormat="1" ht="23.25">
      <c r="B4" s="82" t="s">
        <v>115</v>
      </c>
    </row>
    <row r="5" s="81" customFormat="1" ht="23.25">
      <c r="B5" s="84"/>
    </row>
    <row r="6" spans="2:10" ht="10.5" customHeight="1">
      <c r="B6" s="395" t="str">
        <f>'☆登録touroku'!B11</f>
        <v>第17回　和奈対抗戦</v>
      </c>
      <c r="C6" s="395"/>
      <c r="D6" s="395"/>
      <c r="E6" s="395"/>
      <c r="F6" s="395"/>
      <c r="G6" s="395"/>
      <c r="H6" s="395"/>
      <c r="I6" s="395"/>
      <c r="J6" s="395"/>
    </row>
    <row r="7" spans="2:41" ht="22.5" customHeight="1">
      <c r="B7" s="395"/>
      <c r="C7" s="395"/>
      <c r="D7" s="395"/>
      <c r="E7" s="395"/>
      <c r="F7" s="395"/>
      <c r="G7" s="395"/>
      <c r="H7" s="395"/>
      <c r="I7" s="395"/>
      <c r="J7" s="395"/>
      <c r="K7" s="396">
        <f>'☆登録touroku'!C13</f>
        <v>43394</v>
      </c>
      <c r="L7" s="396"/>
      <c r="M7" s="396"/>
      <c r="N7" s="396"/>
      <c r="O7" s="85" t="s">
        <v>0</v>
      </c>
      <c r="P7" s="86" t="str">
        <f>'☆登録touroku'!C15</f>
        <v>キングスポット</v>
      </c>
      <c r="R7" s="86"/>
      <c r="S7" s="86"/>
      <c r="T7" s="87"/>
      <c r="U7" s="88" t="s">
        <v>1</v>
      </c>
      <c r="V7" s="89"/>
      <c r="W7" s="375" t="str">
        <f>I34</f>
        <v>岩本剛</v>
      </c>
      <c r="X7" s="376"/>
      <c r="Y7" s="376"/>
      <c r="Z7" s="377"/>
      <c r="AB7" s="88" t="s">
        <v>2</v>
      </c>
      <c r="AC7" s="89"/>
      <c r="AD7" s="375" t="str">
        <f>Y35</f>
        <v>末岡修</v>
      </c>
      <c r="AE7" s="376"/>
      <c r="AF7" s="376"/>
      <c r="AG7" s="377"/>
      <c r="AI7" s="88" t="s">
        <v>3</v>
      </c>
      <c r="AJ7" s="89"/>
      <c r="AK7" s="375" t="s">
        <v>150</v>
      </c>
      <c r="AL7" s="376"/>
      <c r="AM7" s="376"/>
      <c r="AN7" s="376"/>
      <c r="AO7" s="377"/>
    </row>
    <row r="8" spans="2:40" ht="22.5" customHeight="1">
      <c r="B8" s="90"/>
      <c r="C8" s="91"/>
      <c r="D8" s="91"/>
      <c r="E8" s="90"/>
      <c r="F8" s="91"/>
      <c r="G8" s="91"/>
      <c r="H8" s="90"/>
      <c r="I8" s="90"/>
      <c r="J8" s="90"/>
      <c r="V8" s="92"/>
      <c r="W8" s="92"/>
      <c r="X8" s="92"/>
      <c r="Y8" s="92"/>
      <c r="Z8" s="92"/>
      <c r="AA8" s="92"/>
      <c r="AB8" s="92"/>
      <c r="AC8" s="92"/>
      <c r="AD8" s="92"/>
      <c r="AE8" s="92"/>
      <c r="AF8" s="92"/>
      <c r="AG8" s="92"/>
      <c r="AI8" s="92"/>
      <c r="AJ8" s="92"/>
      <c r="AK8" s="92"/>
      <c r="AL8" s="92"/>
      <c r="AM8" s="92"/>
      <c r="AN8" s="92"/>
    </row>
    <row r="9" spans="2:40" ht="22.5" customHeight="1">
      <c r="B9" s="171"/>
      <c r="C9" s="171">
        <v>1</v>
      </c>
      <c r="D9" s="171">
        <v>2</v>
      </c>
      <c r="E9" s="171">
        <v>3</v>
      </c>
      <c r="F9" s="171">
        <v>4</v>
      </c>
      <c r="G9" s="171">
        <v>5</v>
      </c>
      <c r="H9" s="171">
        <v>6</v>
      </c>
      <c r="I9" s="171">
        <v>7</v>
      </c>
      <c r="J9" s="171"/>
      <c r="K9" s="171"/>
      <c r="L9" s="171"/>
      <c r="M9" s="171">
        <v>8</v>
      </c>
      <c r="N9" s="171">
        <v>9</v>
      </c>
      <c r="O9" s="171">
        <v>10</v>
      </c>
      <c r="P9" s="171">
        <v>11</v>
      </c>
      <c r="Q9" s="171">
        <v>12</v>
      </c>
      <c r="R9" s="171">
        <v>13</v>
      </c>
      <c r="S9" s="171">
        <v>14</v>
      </c>
      <c r="T9" s="171"/>
      <c r="U9" s="171"/>
      <c r="V9" s="171"/>
      <c r="W9" s="171">
        <v>15</v>
      </c>
      <c r="X9" s="171">
        <v>16</v>
      </c>
      <c r="Y9" s="171">
        <v>17</v>
      </c>
      <c r="Z9" s="171">
        <v>18</v>
      </c>
      <c r="AA9" s="171">
        <v>19</v>
      </c>
      <c r="AB9" s="171">
        <v>20</v>
      </c>
      <c r="AC9" s="171">
        <v>21</v>
      </c>
      <c r="AD9" s="171"/>
      <c r="AE9" s="171"/>
      <c r="AF9" s="171"/>
      <c r="AG9" s="171">
        <v>22</v>
      </c>
      <c r="AH9" s="171">
        <v>23</v>
      </c>
      <c r="AI9" s="171">
        <v>24</v>
      </c>
      <c r="AJ9" s="171">
        <v>25</v>
      </c>
      <c r="AK9" s="171">
        <v>26</v>
      </c>
      <c r="AL9" s="171">
        <v>27</v>
      </c>
      <c r="AM9" s="171">
        <v>28</v>
      </c>
      <c r="AN9" s="171"/>
    </row>
    <row r="10" spans="1:41" ht="22.5" customHeight="1">
      <c r="A10" s="92"/>
      <c r="B10" s="204"/>
      <c r="C10" s="358" t="str">
        <f aca="true" t="shared" si="0" ref="C10:I10">AB30</f>
        <v>山田晃司</v>
      </c>
      <c r="D10" s="354" t="str">
        <f t="shared" si="0"/>
        <v>岩本剛</v>
      </c>
      <c r="E10" s="354" t="str">
        <f t="shared" si="0"/>
        <v>白戸玲人</v>
      </c>
      <c r="F10" s="354" t="str">
        <f t="shared" si="0"/>
        <v>斎藤裕児</v>
      </c>
      <c r="G10" s="354" t="str">
        <f t="shared" si="0"/>
        <v>吉向翔平</v>
      </c>
      <c r="H10" s="354" t="str">
        <f t="shared" si="0"/>
        <v>長谷川進</v>
      </c>
      <c r="I10" s="354" t="str">
        <f t="shared" si="0"/>
        <v>白戸恭子</v>
      </c>
      <c r="J10" s="196"/>
      <c r="K10" s="201"/>
      <c r="L10" s="204"/>
      <c r="M10" s="351" t="str">
        <f aca="true" t="shared" si="1" ref="M10:S10">C10</f>
        <v>山田晃司</v>
      </c>
      <c r="N10" s="354" t="str">
        <f t="shared" si="1"/>
        <v>岩本剛</v>
      </c>
      <c r="O10" s="354" t="str">
        <f t="shared" si="1"/>
        <v>白戸玲人</v>
      </c>
      <c r="P10" s="354" t="str">
        <f t="shared" si="1"/>
        <v>斎藤裕児</v>
      </c>
      <c r="Q10" s="354" t="str">
        <f t="shared" si="1"/>
        <v>吉向翔平</v>
      </c>
      <c r="R10" s="354" t="str">
        <f t="shared" si="1"/>
        <v>長谷川進</v>
      </c>
      <c r="S10" s="354" t="str">
        <f t="shared" si="1"/>
        <v>白戸恭子</v>
      </c>
      <c r="T10" s="196"/>
      <c r="U10" s="201"/>
      <c r="V10" s="204"/>
      <c r="W10" s="351" t="str">
        <f aca="true" t="shared" si="2" ref="W10:AC10">M10</f>
        <v>山田晃司</v>
      </c>
      <c r="X10" s="354" t="str">
        <f t="shared" si="2"/>
        <v>岩本剛</v>
      </c>
      <c r="Y10" s="354" t="str">
        <f t="shared" si="2"/>
        <v>白戸玲人</v>
      </c>
      <c r="Z10" s="354" t="str">
        <f t="shared" si="2"/>
        <v>斎藤裕児</v>
      </c>
      <c r="AA10" s="354" t="str">
        <f t="shared" si="2"/>
        <v>吉向翔平</v>
      </c>
      <c r="AB10" s="354" t="str">
        <f t="shared" si="2"/>
        <v>長谷川進</v>
      </c>
      <c r="AC10" s="354" t="str">
        <f t="shared" si="2"/>
        <v>白戸恭子</v>
      </c>
      <c r="AD10" s="196"/>
      <c r="AE10" s="201"/>
      <c r="AF10" s="204"/>
      <c r="AG10" s="351" t="str">
        <f aca="true" t="shared" si="3" ref="AG10:AM10">W10</f>
        <v>山田晃司</v>
      </c>
      <c r="AH10" s="354" t="str">
        <f t="shared" si="3"/>
        <v>岩本剛</v>
      </c>
      <c r="AI10" s="354" t="str">
        <f t="shared" si="3"/>
        <v>白戸玲人</v>
      </c>
      <c r="AJ10" s="354" t="str">
        <f t="shared" si="3"/>
        <v>斎藤裕児</v>
      </c>
      <c r="AK10" s="354" t="str">
        <f t="shared" si="3"/>
        <v>吉向翔平</v>
      </c>
      <c r="AL10" s="354" t="str">
        <f t="shared" si="3"/>
        <v>長谷川進</v>
      </c>
      <c r="AM10" s="354" t="str">
        <f t="shared" si="3"/>
        <v>白戸恭子</v>
      </c>
      <c r="AN10" s="196"/>
      <c r="AO10" s="92"/>
    </row>
    <row r="11" spans="1:41" ht="22.5" customHeight="1">
      <c r="A11" s="92"/>
      <c r="B11" s="205"/>
      <c r="C11" s="359"/>
      <c r="D11" s="355"/>
      <c r="E11" s="355"/>
      <c r="F11" s="355"/>
      <c r="G11" s="355"/>
      <c r="H11" s="355"/>
      <c r="I11" s="355"/>
      <c r="J11" s="196"/>
      <c r="K11" s="201"/>
      <c r="L11" s="205"/>
      <c r="M11" s="352"/>
      <c r="N11" s="355"/>
      <c r="O11" s="355"/>
      <c r="P11" s="355"/>
      <c r="Q11" s="355"/>
      <c r="R11" s="355"/>
      <c r="S11" s="355"/>
      <c r="T11" s="196"/>
      <c r="U11" s="201"/>
      <c r="V11" s="205"/>
      <c r="W11" s="352"/>
      <c r="X11" s="355"/>
      <c r="Y11" s="355"/>
      <c r="Z11" s="355"/>
      <c r="AA11" s="355"/>
      <c r="AB11" s="355"/>
      <c r="AC11" s="355"/>
      <c r="AD11" s="196"/>
      <c r="AE11" s="201"/>
      <c r="AF11" s="205"/>
      <c r="AG11" s="352"/>
      <c r="AH11" s="355"/>
      <c r="AI11" s="355"/>
      <c r="AJ11" s="355"/>
      <c r="AK11" s="355"/>
      <c r="AL11" s="355"/>
      <c r="AM11" s="355"/>
      <c r="AN11" s="196"/>
      <c r="AO11" s="92"/>
    </row>
    <row r="12" spans="1:41" ht="22.5" customHeight="1">
      <c r="A12" s="92"/>
      <c r="B12" s="205"/>
      <c r="C12" s="360"/>
      <c r="D12" s="356"/>
      <c r="E12" s="356"/>
      <c r="F12" s="356"/>
      <c r="G12" s="356"/>
      <c r="H12" s="356"/>
      <c r="I12" s="356"/>
      <c r="J12" s="197"/>
      <c r="K12" s="201"/>
      <c r="L12" s="205"/>
      <c r="M12" s="353"/>
      <c r="N12" s="356"/>
      <c r="O12" s="356"/>
      <c r="P12" s="356"/>
      <c r="Q12" s="356"/>
      <c r="R12" s="356"/>
      <c r="S12" s="356"/>
      <c r="T12" s="197"/>
      <c r="U12" s="201"/>
      <c r="V12" s="205"/>
      <c r="W12" s="353"/>
      <c r="X12" s="356"/>
      <c r="Y12" s="356"/>
      <c r="Z12" s="356"/>
      <c r="AA12" s="356"/>
      <c r="AB12" s="356"/>
      <c r="AC12" s="356"/>
      <c r="AD12" s="197"/>
      <c r="AE12" s="201"/>
      <c r="AF12" s="205"/>
      <c r="AG12" s="353"/>
      <c r="AH12" s="356"/>
      <c r="AI12" s="356"/>
      <c r="AJ12" s="356"/>
      <c r="AK12" s="356"/>
      <c r="AL12" s="356"/>
      <c r="AM12" s="356"/>
      <c r="AN12" s="197"/>
      <c r="AO12" s="92"/>
    </row>
    <row r="13" spans="1:40" ht="22.5" customHeight="1">
      <c r="A13" s="92"/>
      <c r="B13" s="364">
        <v>1</v>
      </c>
      <c r="C13" s="93" t="str">
        <f>'▲成績表seiseki'!C13</f>
        <v>×</v>
      </c>
      <c r="D13" s="94" t="str">
        <f>'▲成績表seiseki'!D13</f>
        <v>○</v>
      </c>
      <c r="E13" s="94" t="str">
        <f>'▲成績表seiseki'!E13</f>
        <v>×</v>
      </c>
      <c r="F13" s="94" t="str">
        <f>'▲成績表seiseki'!F13</f>
        <v>○</v>
      </c>
      <c r="G13" s="94" t="str">
        <f>'▲成績表seiseki'!G13</f>
        <v>○</v>
      </c>
      <c r="H13" s="94" t="str">
        <f>'▲成績表seiseki'!H13</f>
        <v>○</v>
      </c>
      <c r="I13" s="94" t="str">
        <f>'▲成績表seiseki'!I13</f>
        <v>×</v>
      </c>
      <c r="J13" s="95">
        <f>'▲成績表seiseki'!J13</f>
        <v>4</v>
      </c>
      <c r="K13" s="199"/>
      <c r="L13" s="364">
        <v>2</v>
      </c>
      <c r="M13" s="93" t="str">
        <f>'▲成績表seiseki'!M13</f>
        <v>○</v>
      </c>
      <c r="N13" s="94" t="str">
        <f>'▲成績表seiseki'!N13</f>
        <v>○</v>
      </c>
      <c r="O13" s="94" t="str">
        <f>'▲成績表seiseki'!O13</f>
        <v>○</v>
      </c>
      <c r="P13" s="94" t="str">
        <f>'▲成績表seiseki'!P13</f>
        <v>○</v>
      </c>
      <c r="Q13" s="94" t="str">
        <f>'▲成績表seiseki'!Q13</f>
        <v>○</v>
      </c>
      <c r="R13" s="94" t="str">
        <f>'▲成績表seiseki'!R13</f>
        <v>×</v>
      </c>
      <c r="S13" s="94" t="str">
        <f>'▲成績表seiseki'!S13</f>
        <v>○</v>
      </c>
      <c r="T13" s="95">
        <f>'▲成績表seiseki'!T13</f>
        <v>10</v>
      </c>
      <c r="U13" s="199"/>
      <c r="V13" s="364">
        <v>3</v>
      </c>
      <c r="W13" s="93" t="str">
        <f>'▲成績表seiseki'!W13</f>
        <v>×</v>
      </c>
      <c r="X13" s="94" t="str">
        <f>'▲成績表seiseki'!X13</f>
        <v>○</v>
      </c>
      <c r="Y13" s="94" t="str">
        <f>'▲成績表seiseki'!Y13</f>
        <v>×</v>
      </c>
      <c r="Z13" s="94" t="str">
        <f>'▲成績表seiseki'!Z13</f>
        <v>○</v>
      </c>
      <c r="AA13" s="94" t="str">
        <f>'▲成績表seiseki'!AA13</f>
        <v>○</v>
      </c>
      <c r="AB13" s="94" t="str">
        <f>'▲成績表seiseki'!AB13</f>
        <v>○</v>
      </c>
      <c r="AC13" s="94" t="str">
        <f>'▲成績表seiseki'!AC13</f>
        <v>×</v>
      </c>
      <c r="AD13" s="95">
        <f>'▲成績表seiseki'!AD13</f>
        <v>14</v>
      </c>
      <c r="AE13" s="199"/>
      <c r="AF13" s="364">
        <v>4</v>
      </c>
      <c r="AG13" s="93" t="str">
        <f>'▲成績表seiseki'!AG13</f>
        <v>○</v>
      </c>
      <c r="AH13" s="94" t="str">
        <f>'▲成績表seiseki'!AH13</f>
        <v>○</v>
      </c>
      <c r="AI13" s="94" t="str">
        <f>'▲成績表seiseki'!AI13</f>
        <v>○</v>
      </c>
      <c r="AJ13" s="94" t="str">
        <f>'▲成績表seiseki'!AJ13</f>
        <v>×</v>
      </c>
      <c r="AK13" s="94" t="str">
        <f>'▲成績表seiseki'!AK13</f>
        <v>○</v>
      </c>
      <c r="AL13" s="94" t="str">
        <f>'▲成績表seiseki'!AL13</f>
        <v>×</v>
      </c>
      <c r="AM13" s="94" t="str">
        <f>'▲成績表seiseki'!AM13</f>
        <v>×</v>
      </c>
      <c r="AN13" s="95">
        <f>'▲成績表seiseki'!AN13</f>
        <v>18</v>
      </c>
    </row>
    <row r="14" spans="1:40" ht="22.5" customHeight="1">
      <c r="A14" s="92"/>
      <c r="B14" s="364"/>
      <c r="C14" s="96" t="str">
        <f>'▲成績表seiseki'!C14</f>
        <v>○</v>
      </c>
      <c r="D14" s="97" t="str">
        <f>'▲成績表seiseki'!D14</f>
        <v>×</v>
      </c>
      <c r="E14" s="97" t="str">
        <f>'▲成績表seiseki'!E14</f>
        <v>○</v>
      </c>
      <c r="F14" s="97" t="str">
        <f>'▲成績表seiseki'!F14</f>
        <v>×</v>
      </c>
      <c r="G14" s="97" t="str">
        <f>'▲成績表seiseki'!G14</f>
        <v>×</v>
      </c>
      <c r="H14" s="97" t="str">
        <f>'▲成績表seiseki'!H14</f>
        <v>×</v>
      </c>
      <c r="I14" s="97" t="str">
        <f>'▲成績表seiseki'!I14</f>
        <v>○</v>
      </c>
      <c r="J14" s="95">
        <f>'▲成績表seiseki'!J14</f>
        <v>3</v>
      </c>
      <c r="K14" s="199"/>
      <c r="L14" s="364"/>
      <c r="M14" s="96" t="str">
        <f>'▲成績表seiseki'!M14</f>
        <v>×</v>
      </c>
      <c r="N14" s="97" t="str">
        <f>'▲成績表seiseki'!N14</f>
        <v>×</v>
      </c>
      <c r="O14" s="97" t="str">
        <f>'▲成績表seiseki'!O14</f>
        <v>×</v>
      </c>
      <c r="P14" s="97" t="str">
        <f>'▲成績表seiseki'!P14</f>
        <v>×</v>
      </c>
      <c r="Q14" s="97" t="str">
        <f>'▲成績表seiseki'!Q14</f>
        <v>×</v>
      </c>
      <c r="R14" s="97" t="str">
        <f>'▲成績表seiseki'!R14</f>
        <v>○</v>
      </c>
      <c r="S14" s="97" t="str">
        <f>'▲成績表seiseki'!S14</f>
        <v>×</v>
      </c>
      <c r="T14" s="95">
        <f>'▲成績表seiseki'!T14</f>
        <v>4</v>
      </c>
      <c r="U14" s="199"/>
      <c r="V14" s="364"/>
      <c r="W14" s="99" t="str">
        <f>'▲成績表seiseki'!W14</f>
        <v>○</v>
      </c>
      <c r="X14" s="100" t="str">
        <f>'▲成績表seiseki'!X14</f>
        <v>×</v>
      </c>
      <c r="Y14" s="100" t="str">
        <f>'▲成績表seiseki'!Y14</f>
        <v>○</v>
      </c>
      <c r="Z14" s="100" t="str">
        <f>'▲成績表seiseki'!Z14</f>
        <v>×</v>
      </c>
      <c r="AA14" s="100" t="str">
        <f>'▲成績表seiseki'!AA14</f>
        <v>×</v>
      </c>
      <c r="AB14" s="100" t="str">
        <f>'▲成績表seiseki'!AB14</f>
        <v>×</v>
      </c>
      <c r="AC14" s="100" t="str">
        <f>'▲成績表seiseki'!AC14</f>
        <v>○</v>
      </c>
      <c r="AD14" s="95">
        <f>'▲成績表seiseki'!AD14</f>
        <v>7</v>
      </c>
      <c r="AE14" s="199"/>
      <c r="AF14" s="364"/>
      <c r="AG14" s="99" t="str">
        <f>'▲成績表seiseki'!AG14</f>
        <v>×</v>
      </c>
      <c r="AH14" s="100" t="str">
        <f>'▲成績表seiseki'!AH14</f>
        <v>×</v>
      </c>
      <c r="AI14" s="100" t="str">
        <f>'▲成績表seiseki'!AI14</f>
        <v>×</v>
      </c>
      <c r="AJ14" s="100" t="str">
        <f>'▲成績表seiseki'!AJ14</f>
        <v>○</v>
      </c>
      <c r="AK14" s="100" t="str">
        <f>'▲成績表seiseki'!AK14</f>
        <v>×</v>
      </c>
      <c r="AL14" s="100" t="str">
        <f>'▲成績表seiseki'!AL14</f>
        <v>○</v>
      </c>
      <c r="AM14" s="100" t="str">
        <f>'▲成績表seiseki'!AM14</f>
        <v>○</v>
      </c>
      <c r="AN14" s="95">
        <f>'▲成績表seiseki'!AN14</f>
        <v>10</v>
      </c>
    </row>
    <row r="15" spans="1:42" ht="22.5" customHeight="1">
      <c r="A15" s="92"/>
      <c r="B15" s="205"/>
      <c r="C15" s="357" t="str">
        <f aca="true" t="shared" si="4" ref="C15:I15">L30</f>
        <v>杉本博章</v>
      </c>
      <c r="D15" s="344" t="str">
        <f t="shared" si="4"/>
        <v>和田宗一郎</v>
      </c>
      <c r="E15" s="344" t="str">
        <f t="shared" si="4"/>
        <v>末岡修</v>
      </c>
      <c r="F15" s="344" t="str">
        <f t="shared" si="4"/>
        <v>中本雅大</v>
      </c>
      <c r="G15" s="344" t="str">
        <f t="shared" si="4"/>
        <v>上村宏司</v>
      </c>
      <c r="H15" s="344" t="str">
        <f t="shared" si="4"/>
        <v>辻本遼太</v>
      </c>
      <c r="I15" s="344" t="str">
        <f t="shared" si="4"/>
        <v>松房ゆかり</v>
      </c>
      <c r="J15" s="198"/>
      <c r="K15" s="201"/>
      <c r="L15" s="205"/>
      <c r="M15" s="352" t="str">
        <f aca="true" t="shared" si="5" ref="M15:R15">D15</f>
        <v>和田宗一郎</v>
      </c>
      <c r="N15" s="355" t="str">
        <f t="shared" si="5"/>
        <v>末岡修</v>
      </c>
      <c r="O15" s="355" t="str">
        <f t="shared" si="5"/>
        <v>中本雅大</v>
      </c>
      <c r="P15" s="355" t="str">
        <f t="shared" si="5"/>
        <v>上村宏司</v>
      </c>
      <c r="Q15" s="355" t="str">
        <f t="shared" si="5"/>
        <v>辻本遼太</v>
      </c>
      <c r="R15" s="355" t="str">
        <f t="shared" si="5"/>
        <v>松房ゆかり</v>
      </c>
      <c r="S15" s="361" t="str">
        <f>C15</f>
        <v>杉本博章</v>
      </c>
      <c r="T15" s="198"/>
      <c r="U15" s="201"/>
      <c r="V15" s="205"/>
      <c r="W15" s="365" t="str">
        <f>N15</f>
        <v>末岡修</v>
      </c>
      <c r="X15" s="365" t="str">
        <f>O15</f>
        <v>中本雅大</v>
      </c>
      <c r="Y15" s="365" t="str">
        <f>P15</f>
        <v>上村宏司</v>
      </c>
      <c r="Z15" s="365" t="str">
        <f>Q15</f>
        <v>辻本遼太</v>
      </c>
      <c r="AA15" s="365" t="str">
        <f>R15</f>
        <v>松房ゆかり</v>
      </c>
      <c r="AB15" s="343" t="str">
        <f>C15</f>
        <v>杉本博章</v>
      </c>
      <c r="AC15" s="366" t="str">
        <f>D15</f>
        <v>和田宗一郎</v>
      </c>
      <c r="AD15" s="198"/>
      <c r="AE15" s="201"/>
      <c r="AF15" s="205"/>
      <c r="AG15" s="369" t="str">
        <f>X15</f>
        <v>中本雅大</v>
      </c>
      <c r="AH15" s="378" t="str">
        <f>Y15</f>
        <v>上村宏司</v>
      </c>
      <c r="AI15" s="378" t="str">
        <f>Z15</f>
        <v>辻本遼太</v>
      </c>
      <c r="AJ15" s="378" t="str">
        <f>AA15</f>
        <v>松房ゆかり</v>
      </c>
      <c r="AK15" s="343" t="str">
        <f>C15</f>
        <v>杉本博章</v>
      </c>
      <c r="AL15" s="343" t="str">
        <f>M15</f>
        <v>和田宗一郎</v>
      </c>
      <c r="AM15" s="361" t="str">
        <f>N15</f>
        <v>末岡修</v>
      </c>
      <c r="AN15" s="198"/>
      <c r="AO15" s="92"/>
      <c r="AP15" s="92"/>
    </row>
    <row r="16" spans="1:42" ht="22.5" customHeight="1">
      <c r="A16" s="92"/>
      <c r="B16" s="205"/>
      <c r="C16" s="352"/>
      <c r="D16" s="344"/>
      <c r="E16" s="344"/>
      <c r="F16" s="344"/>
      <c r="G16" s="344"/>
      <c r="H16" s="344"/>
      <c r="I16" s="344"/>
      <c r="J16" s="196"/>
      <c r="K16" s="201"/>
      <c r="L16" s="205"/>
      <c r="M16" s="352"/>
      <c r="N16" s="355"/>
      <c r="O16" s="355"/>
      <c r="P16" s="355"/>
      <c r="Q16" s="355"/>
      <c r="R16" s="355"/>
      <c r="S16" s="362"/>
      <c r="T16" s="196"/>
      <c r="U16" s="201"/>
      <c r="V16" s="205"/>
      <c r="W16" s="355"/>
      <c r="X16" s="355"/>
      <c r="Y16" s="355"/>
      <c r="Z16" s="355"/>
      <c r="AA16" s="355"/>
      <c r="AB16" s="372"/>
      <c r="AC16" s="367"/>
      <c r="AD16" s="196"/>
      <c r="AE16" s="201"/>
      <c r="AF16" s="205"/>
      <c r="AG16" s="370"/>
      <c r="AH16" s="344"/>
      <c r="AI16" s="344"/>
      <c r="AJ16" s="344"/>
      <c r="AK16" s="372"/>
      <c r="AL16" s="372"/>
      <c r="AM16" s="362"/>
      <c r="AN16" s="196"/>
      <c r="AO16" s="92"/>
      <c r="AP16" s="92"/>
    </row>
    <row r="17" spans="1:41" ht="22.5" customHeight="1">
      <c r="A17" s="92"/>
      <c r="B17" s="206"/>
      <c r="C17" s="353"/>
      <c r="D17" s="345"/>
      <c r="E17" s="345"/>
      <c r="F17" s="345"/>
      <c r="G17" s="345"/>
      <c r="H17" s="345"/>
      <c r="I17" s="345"/>
      <c r="J17" s="196"/>
      <c r="K17" s="201"/>
      <c r="L17" s="206"/>
      <c r="M17" s="353"/>
      <c r="N17" s="356"/>
      <c r="O17" s="356"/>
      <c r="P17" s="356"/>
      <c r="Q17" s="356"/>
      <c r="R17" s="356"/>
      <c r="S17" s="363"/>
      <c r="T17" s="196"/>
      <c r="U17" s="201"/>
      <c r="V17" s="206"/>
      <c r="W17" s="356"/>
      <c r="X17" s="356"/>
      <c r="Y17" s="356"/>
      <c r="Z17" s="356"/>
      <c r="AA17" s="356"/>
      <c r="AB17" s="373"/>
      <c r="AC17" s="368"/>
      <c r="AD17" s="196"/>
      <c r="AE17" s="201"/>
      <c r="AF17" s="206"/>
      <c r="AG17" s="371"/>
      <c r="AH17" s="345"/>
      <c r="AI17" s="345"/>
      <c r="AJ17" s="345"/>
      <c r="AK17" s="373"/>
      <c r="AL17" s="373"/>
      <c r="AM17" s="363"/>
      <c r="AN17" s="196"/>
      <c r="AO17" s="92"/>
    </row>
    <row r="18" spans="1:41" ht="22.5" customHeight="1">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row>
    <row r="19" spans="1:31" ht="22.5" customHeight="1">
      <c r="A19" s="92"/>
      <c r="B19" s="180"/>
      <c r="C19" s="180">
        <v>29</v>
      </c>
      <c r="D19" s="180">
        <v>30</v>
      </c>
      <c r="E19" s="180">
        <v>31</v>
      </c>
      <c r="F19" s="180">
        <v>32</v>
      </c>
      <c r="G19" s="180">
        <v>33</v>
      </c>
      <c r="H19" s="180">
        <v>34</v>
      </c>
      <c r="I19" s="180">
        <v>35</v>
      </c>
      <c r="J19" s="180"/>
      <c r="K19" s="180"/>
      <c r="L19" s="180"/>
      <c r="M19" s="180">
        <v>36</v>
      </c>
      <c r="N19" s="180">
        <v>37</v>
      </c>
      <c r="O19" s="180">
        <v>38</v>
      </c>
      <c r="P19" s="180">
        <v>39</v>
      </c>
      <c r="Q19" s="180">
        <v>40</v>
      </c>
      <c r="R19" s="180">
        <v>41</v>
      </c>
      <c r="S19" s="180">
        <v>42</v>
      </c>
      <c r="T19" s="180"/>
      <c r="U19" s="180"/>
      <c r="V19" s="180"/>
      <c r="W19" s="180">
        <v>43</v>
      </c>
      <c r="X19" s="180">
        <v>44</v>
      </c>
      <c r="Y19" s="180">
        <v>45</v>
      </c>
      <c r="Z19" s="180">
        <v>46</v>
      </c>
      <c r="AA19" s="180">
        <v>47</v>
      </c>
      <c r="AB19" s="180">
        <v>48</v>
      </c>
      <c r="AC19" s="180">
        <v>49</v>
      </c>
      <c r="AD19" s="180"/>
      <c r="AE19" s="180"/>
    </row>
    <row r="20" spans="1:32" ht="22.5" customHeight="1">
      <c r="A20" s="92"/>
      <c r="B20" s="204"/>
      <c r="C20" s="351" t="str">
        <f>C10</f>
        <v>山田晃司</v>
      </c>
      <c r="D20" s="354" t="str">
        <f aca="true" t="shared" si="6" ref="D20:I20">D10</f>
        <v>岩本剛</v>
      </c>
      <c r="E20" s="354" t="str">
        <f t="shared" si="6"/>
        <v>白戸玲人</v>
      </c>
      <c r="F20" s="354" t="str">
        <f t="shared" si="6"/>
        <v>斎藤裕児</v>
      </c>
      <c r="G20" s="354" t="str">
        <f t="shared" si="6"/>
        <v>吉向翔平</v>
      </c>
      <c r="H20" s="354" t="str">
        <f t="shared" si="6"/>
        <v>長谷川進</v>
      </c>
      <c r="I20" s="354" t="str">
        <f t="shared" si="6"/>
        <v>白戸恭子</v>
      </c>
      <c r="J20" s="196"/>
      <c r="K20" s="201"/>
      <c r="L20" s="204"/>
      <c r="M20" s="351" t="str">
        <f aca="true" t="shared" si="7" ref="M20:S20">C20</f>
        <v>山田晃司</v>
      </c>
      <c r="N20" s="354" t="str">
        <f t="shared" si="7"/>
        <v>岩本剛</v>
      </c>
      <c r="O20" s="354" t="str">
        <f t="shared" si="7"/>
        <v>白戸玲人</v>
      </c>
      <c r="P20" s="354" t="str">
        <f t="shared" si="7"/>
        <v>斎藤裕児</v>
      </c>
      <c r="Q20" s="354" t="str">
        <f t="shared" si="7"/>
        <v>吉向翔平</v>
      </c>
      <c r="R20" s="354" t="str">
        <f t="shared" si="7"/>
        <v>長谷川進</v>
      </c>
      <c r="S20" s="354" t="str">
        <f t="shared" si="7"/>
        <v>白戸恭子</v>
      </c>
      <c r="T20" s="196"/>
      <c r="U20" s="201"/>
      <c r="V20" s="204"/>
      <c r="W20" s="351" t="str">
        <f aca="true" t="shared" si="8" ref="W20:AC20">M20</f>
        <v>山田晃司</v>
      </c>
      <c r="X20" s="354" t="str">
        <f t="shared" si="8"/>
        <v>岩本剛</v>
      </c>
      <c r="Y20" s="354" t="str">
        <f t="shared" si="8"/>
        <v>白戸玲人</v>
      </c>
      <c r="Z20" s="354" t="str">
        <f t="shared" si="8"/>
        <v>斎藤裕児</v>
      </c>
      <c r="AA20" s="354" t="str">
        <f t="shared" si="8"/>
        <v>吉向翔平</v>
      </c>
      <c r="AB20" s="354" t="str">
        <f t="shared" si="8"/>
        <v>長谷川進</v>
      </c>
      <c r="AC20" s="354" t="str">
        <f t="shared" si="8"/>
        <v>白戸恭子</v>
      </c>
      <c r="AD20" s="196"/>
      <c r="AE20" s="202"/>
      <c r="AF20" s="92"/>
    </row>
    <row r="21" spans="1:32" ht="22.5" customHeight="1">
      <c r="A21" s="92"/>
      <c r="B21" s="205"/>
      <c r="C21" s="352"/>
      <c r="D21" s="355"/>
      <c r="E21" s="355"/>
      <c r="F21" s="355"/>
      <c r="G21" s="355"/>
      <c r="H21" s="355"/>
      <c r="I21" s="355"/>
      <c r="J21" s="196"/>
      <c r="K21" s="201"/>
      <c r="L21" s="205"/>
      <c r="M21" s="352"/>
      <c r="N21" s="355"/>
      <c r="O21" s="355"/>
      <c r="P21" s="355"/>
      <c r="Q21" s="355"/>
      <c r="R21" s="355"/>
      <c r="S21" s="355"/>
      <c r="T21" s="196"/>
      <c r="U21" s="201"/>
      <c r="V21" s="205"/>
      <c r="W21" s="352"/>
      <c r="X21" s="355"/>
      <c r="Y21" s="355"/>
      <c r="Z21" s="355"/>
      <c r="AA21" s="355"/>
      <c r="AB21" s="355"/>
      <c r="AC21" s="355"/>
      <c r="AD21" s="196"/>
      <c r="AE21" s="202"/>
      <c r="AF21" s="92"/>
    </row>
    <row r="22" spans="1:32" ht="22.5" customHeight="1">
      <c r="A22" s="92"/>
      <c r="B22" s="205"/>
      <c r="C22" s="353"/>
      <c r="D22" s="356"/>
      <c r="E22" s="356"/>
      <c r="F22" s="356"/>
      <c r="G22" s="356"/>
      <c r="H22" s="356"/>
      <c r="I22" s="356"/>
      <c r="J22" s="197"/>
      <c r="K22" s="201"/>
      <c r="L22" s="205"/>
      <c r="M22" s="353"/>
      <c r="N22" s="356"/>
      <c r="O22" s="356"/>
      <c r="P22" s="356"/>
      <c r="Q22" s="356"/>
      <c r="R22" s="356"/>
      <c r="S22" s="356"/>
      <c r="T22" s="197"/>
      <c r="U22" s="201"/>
      <c r="V22" s="205"/>
      <c r="W22" s="353"/>
      <c r="X22" s="356"/>
      <c r="Y22" s="356"/>
      <c r="Z22" s="356"/>
      <c r="AA22" s="356"/>
      <c r="AB22" s="356"/>
      <c r="AC22" s="356"/>
      <c r="AD22" s="197"/>
      <c r="AE22" s="202"/>
      <c r="AF22" s="92"/>
    </row>
    <row r="23" spans="1:32" ht="22.5" customHeight="1">
      <c r="A23" s="92"/>
      <c r="B23" s="364">
        <v>5</v>
      </c>
      <c r="C23" s="93" t="str">
        <f>'▲成績表seiseki'!C23</f>
        <v>○</v>
      </c>
      <c r="D23" s="94" t="str">
        <f>'▲成績表seiseki'!D23</f>
        <v>○</v>
      </c>
      <c r="E23" s="94" t="str">
        <f>'▲成績表seiseki'!E23</f>
        <v>○</v>
      </c>
      <c r="F23" s="94" t="str">
        <f>'▲成績表seiseki'!F23</f>
        <v>×</v>
      </c>
      <c r="G23" s="94" t="str">
        <f>'▲成績表seiseki'!G23</f>
        <v>×</v>
      </c>
      <c r="H23" s="94" t="str">
        <f>'▲成績表seiseki'!H23</f>
        <v>×</v>
      </c>
      <c r="I23" s="94" t="str">
        <f>'▲成績表seiseki'!I23</f>
        <v>○</v>
      </c>
      <c r="J23" s="95">
        <f>'▲成績表seiseki'!J23</f>
        <v>22</v>
      </c>
      <c r="K23" s="200"/>
      <c r="L23" s="364">
        <v>6</v>
      </c>
      <c r="M23" s="93" t="str">
        <f>'▲成績表seiseki'!M23</f>
        <v>○</v>
      </c>
      <c r="N23" s="94">
        <f>'▲成績表seiseki'!N23</f>
      </c>
      <c r="O23" s="94" t="str">
        <f>'▲成績表seiseki'!O23</f>
        <v>○</v>
      </c>
      <c r="P23" s="94" t="str">
        <f>'▲成績表seiseki'!P23</f>
        <v>○</v>
      </c>
      <c r="Q23" s="94">
        <f>'▲成績表seiseki'!Q23</f>
      </c>
      <c r="R23" s="94">
        <f>'▲成績表seiseki'!R23</f>
      </c>
      <c r="S23" s="94" t="str">
        <f>'▲成績表seiseki'!S23</f>
        <v>×</v>
      </c>
      <c r="T23" s="95">
        <f>'▲成績表seiseki'!T23</f>
        <v>25</v>
      </c>
      <c r="U23" s="200"/>
      <c r="V23" s="364">
        <v>7</v>
      </c>
      <c r="W23" s="93">
        <f>'▲成績表seiseki'!W23</f>
      </c>
      <c r="X23" s="94">
        <f>'▲成績表seiseki'!X23</f>
      </c>
      <c r="Y23" s="94">
        <f>'▲成績表seiseki'!Y23</f>
      </c>
      <c r="Z23" s="94">
        <f>'▲成績表seiseki'!Z23</f>
      </c>
      <c r="AA23" s="94">
        <f>'▲成績表seiseki'!AA23</f>
      </c>
      <c r="AB23" s="94">
        <f>'▲成績表seiseki'!AB23</f>
      </c>
      <c r="AC23" s="94">
        <f>'▲成績表seiseki'!AC23</f>
      </c>
      <c r="AD23" s="95">
        <f>'▲成績表seiseki'!AD23</f>
        <v>25</v>
      </c>
      <c r="AE23" s="203"/>
      <c r="AF23" s="92"/>
    </row>
    <row r="24" spans="1:32" ht="22.5" customHeight="1">
      <c r="A24" s="92"/>
      <c r="B24" s="364"/>
      <c r="C24" s="96" t="str">
        <f>'▲成績表seiseki'!C24</f>
        <v>×</v>
      </c>
      <c r="D24" s="97" t="str">
        <f>'▲成績表seiseki'!D24</f>
        <v>×</v>
      </c>
      <c r="E24" s="97" t="str">
        <f>'▲成績表seiseki'!E24</f>
        <v>×</v>
      </c>
      <c r="F24" s="97" t="str">
        <f>'▲成績表seiseki'!F24</f>
        <v>○</v>
      </c>
      <c r="G24" s="97" t="str">
        <f>'▲成績表seiseki'!G24</f>
        <v>○</v>
      </c>
      <c r="H24" s="97" t="str">
        <f>'▲成績表seiseki'!H24</f>
        <v>○</v>
      </c>
      <c r="I24" s="97" t="str">
        <f>'▲成績表seiseki'!I24</f>
        <v>×</v>
      </c>
      <c r="J24" s="95">
        <f>'▲成績表seiseki'!J24</f>
        <v>13</v>
      </c>
      <c r="K24" s="200"/>
      <c r="L24" s="364"/>
      <c r="M24" s="99" t="str">
        <f>'▲成績表seiseki'!M24</f>
        <v>×</v>
      </c>
      <c r="N24" s="100">
        <f>'▲成績表seiseki'!N24</f>
      </c>
      <c r="O24" s="100" t="str">
        <f>'▲成績表seiseki'!O24</f>
        <v>×</v>
      </c>
      <c r="P24" s="100" t="str">
        <f>'▲成績表seiseki'!P24</f>
        <v>×</v>
      </c>
      <c r="Q24" s="100">
        <f>'▲成績表seiseki'!Q24</f>
      </c>
      <c r="R24" s="100">
        <f>'▲成績表seiseki'!R24</f>
      </c>
      <c r="S24" s="100" t="str">
        <f>'▲成績表seiseki'!S24</f>
        <v>○</v>
      </c>
      <c r="T24" s="95">
        <f>'▲成績表seiseki'!T24</f>
        <v>14</v>
      </c>
      <c r="U24" s="200"/>
      <c r="V24" s="364"/>
      <c r="W24" s="99">
        <f>'▲成績表seiseki'!W24</f>
      </c>
      <c r="X24" s="94">
        <f>'▲成績表seiseki'!X24</f>
      </c>
      <c r="Y24" s="94">
        <f>'▲成績表seiseki'!Y24</f>
      </c>
      <c r="Z24" s="94">
        <f>'▲成績表seiseki'!Z24</f>
      </c>
      <c r="AA24" s="94">
        <f>'▲成績表seiseki'!AA24</f>
      </c>
      <c r="AB24" s="94">
        <f>'▲成績表seiseki'!AB24</f>
      </c>
      <c r="AC24" s="94">
        <f>'▲成績表seiseki'!AC24</f>
      </c>
      <c r="AD24" s="95">
        <f>'▲成績表seiseki'!AD24</f>
        <v>14</v>
      </c>
      <c r="AE24" s="203"/>
      <c r="AF24" s="92"/>
    </row>
    <row r="25" spans="1:32" ht="22.5" customHeight="1">
      <c r="A25" s="92"/>
      <c r="B25" s="205"/>
      <c r="C25" s="369" t="str">
        <f>G15</f>
        <v>上村宏司</v>
      </c>
      <c r="D25" s="378" t="str">
        <f>H15</f>
        <v>辻本遼太</v>
      </c>
      <c r="E25" s="378" t="str">
        <f>I15</f>
        <v>松房ゆかり</v>
      </c>
      <c r="F25" s="343" t="str">
        <f>C15</f>
        <v>杉本博章</v>
      </c>
      <c r="G25" s="343" t="str">
        <f>D15</f>
        <v>和田宗一郎</v>
      </c>
      <c r="H25" s="343" t="str">
        <f>E15</f>
        <v>末岡修</v>
      </c>
      <c r="I25" s="361" t="str">
        <f>F15</f>
        <v>中本雅大</v>
      </c>
      <c r="J25" s="198"/>
      <c r="K25" s="201"/>
      <c r="L25" s="205"/>
      <c r="M25" s="370" t="str">
        <f>Q15</f>
        <v>辻本遼太</v>
      </c>
      <c r="N25" s="344" t="str">
        <f>R15</f>
        <v>松房ゆかり</v>
      </c>
      <c r="O25" s="343" t="str">
        <f>C15</f>
        <v>杉本博章</v>
      </c>
      <c r="P25" s="343" t="str">
        <f>M15</f>
        <v>和田宗一郎</v>
      </c>
      <c r="Q25" s="343" t="str">
        <f>N15</f>
        <v>末岡修</v>
      </c>
      <c r="R25" s="343" t="str">
        <f>O15</f>
        <v>中本雅大</v>
      </c>
      <c r="S25" s="374" t="str">
        <f>G15</f>
        <v>上村宏司</v>
      </c>
      <c r="T25" s="198"/>
      <c r="U25" s="201"/>
      <c r="V25" s="205"/>
      <c r="W25" s="370" t="str">
        <f>AA15</f>
        <v>松房ゆかり</v>
      </c>
      <c r="X25" s="343" t="str">
        <f>C15</f>
        <v>杉本博章</v>
      </c>
      <c r="Y25" s="343" t="str">
        <f>D15</f>
        <v>和田宗一郎</v>
      </c>
      <c r="Z25" s="343" t="str">
        <f>W15</f>
        <v>末岡修</v>
      </c>
      <c r="AA25" s="343" t="str">
        <f>X15</f>
        <v>中本雅大</v>
      </c>
      <c r="AB25" s="343" t="str">
        <f>P15</f>
        <v>上村宏司</v>
      </c>
      <c r="AC25" s="362" t="str">
        <f>H15</f>
        <v>辻本遼太</v>
      </c>
      <c r="AD25" s="198"/>
      <c r="AE25" s="202"/>
      <c r="AF25" s="92"/>
    </row>
    <row r="26" spans="1:32" ht="22.5" customHeight="1">
      <c r="A26" s="92"/>
      <c r="B26" s="205"/>
      <c r="C26" s="370"/>
      <c r="D26" s="344"/>
      <c r="E26" s="344"/>
      <c r="F26" s="372"/>
      <c r="G26" s="372"/>
      <c r="H26" s="372"/>
      <c r="I26" s="362"/>
      <c r="J26" s="196"/>
      <c r="K26" s="201"/>
      <c r="L26" s="205"/>
      <c r="M26" s="370"/>
      <c r="N26" s="344"/>
      <c r="O26" s="372"/>
      <c r="P26" s="372"/>
      <c r="Q26" s="372"/>
      <c r="R26" s="372"/>
      <c r="S26" s="362"/>
      <c r="T26" s="196"/>
      <c r="U26" s="201"/>
      <c r="V26" s="205"/>
      <c r="W26" s="370"/>
      <c r="X26" s="372"/>
      <c r="Y26" s="372"/>
      <c r="Z26" s="372"/>
      <c r="AA26" s="372"/>
      <c r="AB26" s="372"/>
      <c r="AC26" s="362"/>
      <c r="AD26" s="196"/>
      <c r="AE26" s="202"/>
      <c r="AF26" s="92"/>
    </row>
    <row r="27" spans="1:32" ht="22.5" customHeight="1">
      <c r="A27" s="92"/>
      <c r="B27" s="206"/>
      <c r="C27" s="371"/>
      <c r="D27" s="345"/>
      <c r="E27" s="345"/>
      <c r="F27" s="373"/>
      <c r="G27" s="373"/>
      <c r="H27" s="373"/>
      <c r="I27" s="363"/>
      <c r="J27" s="196"/>
      <c r="K27" s="201"/>
      <c r="L27" s="206"/>
      <c r="M27" s="371"/>
      <c r="N27" s="345"/>
      <c r="O27" s="373"/>
      <c r="P27" s="373"/>
      <c r="Q27" s="373"/>
      <c r="R27" s="373"/>
      <c r="S27" s="363"/>
      <c r="T27" s="196"/>
      <c r="U27" s="201"/>
      <c r="V27" s="206"/>
      <c r="W27" s="371"/>
      <c r="X27" s="373"/>
      <c r="Y27" s="373"/>
      <c r="Z27" s="373"/>
      <c r="AA27" s="373"/>
      <c r="AB27" s="373"/>
      <c r="AC27" s="363"/>
      <c r="AD27" s="196"/>
      <c r="AE27" s="202"/>
      <c r="AF27" s="92"/>
    </row>
    <row r="28" spans="2:24" ht="22.5" customHeight="1">
      <c r="B28" s="40"/>
      <c r="C28" s="102"/>
      <c r="D28" s="102"/>
      <c r="E28" s="102"/>
      <c r="F28" s="102"/>
      <c r="H28" s="102"/>
      <c r="I28" s="102"/>
      <c r="J28" s="102"/>
      <c r="K28" s="102"/>
      <c r="L28" s="40"/>
      <c r="M28" s="102"/>
      <c r="N28" s="102"/>
      <c r="O28" s="102"/>
      <c r="P28" s="102"/>
      <c r="Q28" s="102"/>
      <c r="R28" s="102"/>
      <c r="S28" s="102"/>
      <c r="T28" s="102"/>
      <c r="U28" s="102"/>
      <c r="V28" s="40"/>
      <c r="W28" s="102"/>
      <c r="X28" s="102"/>
    </row>
    <row r="29" spans="2:41" ht="22.5" customHeight="1">
      <c r="B29" s="400" t="str">
        <f>'☆登録touroku'!C20</f>
        <v>奈良</v>
      </c>
      <c r="C29" s="400"/>
      <c r="D29" s="400" t="s">
        <v>3</v>
      </c>
      <c r="E29" s="400"/>
      <c r="F29" s="400" t="str">
        <f>'☆登録touroku'!E20</f>
        <v>和歌山</v>
      </c>
      <c r="G29" s="400"/>
      <c r="H29" s="92"/>
      <c r="I29" s="92"/>
      <c r="J29" s="92"/>
      <c r="K29" s="92"/>
      <c r="L29" s="180">
        <v>1</v>
      </c>
      <c r="M29" s="180">
        <v>2</v>
      </c>
      <c r="N29" s="180">
        <v>3</v>
      </c>
      <c r="O29" s="180">
        <v>4</v>
      </c>
      <c r="P29" s="180">
        <v>5</v>
      </c>
      <c r="Q29" s="180">
        <v>6</v>
      </c>
      <c r="R29" s="180">
        <v>7</v>
      </c>
      <c r="S29" s="342" t="s">
        <v>132</v>
      </c>
      <c r="T29" s="342"/>
      <c r="U29" s="342"/>
      <c r="V29" s="342">
        <f>IF(S40="","",S40*180+U40)</f>
        <v>5580.571428571428</v>
      </c>
      <c r="W29" s="342"/>
      <c r="X29" s="180"/>
      <c r="Y29" s="180"/>
      <c r="Z29" s="180"/>
      <c r="AA29" s="180"/>
      <c r="AB29" s="180">
        <v>1</v>
      </c>
      <c r="AC29" s="180">
        <v>2</v>
      </c>
      <c r="AD29" s="180">
        <v>3</v>
      </c>
      <c r="AE29" s="180">
        <v>4</v>
      </c>
      <c r="AF29" s="180">
        <v>5</v>
      </c>
      <c r="AG29" s="180">
        <v>6</v>
      </c>
      <c r="AH29" s="180">
        <v>7</v>
      </c>
      <c r="AI29" s="342" t="s">
        <v>132</v>
      </c>
      <c r="AJ29" s="342"/>
      <c r="AK29" s="342"/>
      <c r="AL29" s="342">
        <f>IF(AI40="","",AI40*180+AK40)</f>
        <v>5020.571428571428</v>
      </c>
      <c r="AM29" s="342"/>
      <c r="AN29" s="92"/>
      <c r="AO29" s="92"/>
    </row>
    <row r="30" spans="1:41" ht="22.5" customHeight="1">
      <c r="A30" s="92"/>
      <c r="B30" s="376" t="s">
        <v>100</v>
      </c>
      <c r="C30" s="401"/>
      <c r="D30" s="101" t="s">
        <v>99</v>
      </c>
      <c r="E30" s="375" t="s">
        <v>101</v>
      </c>
      <c r="F30" s="401"/>
      <c r="G30" s="103" t="s">
        <v>99</v>
      </c>
      <c r="H30" s="92"/>
      <c r="I30" s="386"/>
      <c r="J30" s="387"/>
      <c r="K30" s="388"/>
      <c r="L30" s="351" t="str">
        <f>'☆登録touroku'!E21</f>
        <v>杉本博章</v>
      </c>
      <c r="M30" s="343" t="str">
        <f>'☆登録touroku'!E22</f>
        <v>和田宗一郎</v>
      </c>
      <c r="N30" s="343" t="str">
        <f>'☆登録touroku'!E23</f>
        <v>末岡修</v>
      </c>
      <c r="O30" s="343" t="str">
        <f>'☆登録touroku'!E24</f>
        <v>中本雅大</v>
      </c>
      <c r="P30" s="343" t="str">
        <f>'☆登録touroku'!E25</f>
        <v>上村宏司</v>
      </c>
      <c r="Q30" s="343" t="str">
        <f>'☆登録touroku'!E26</f>
        <v>辻本遼太</v>
      </c>
      <c r="R30" s="343" t="str">
        <f>'☆登録touroku'!E27</f>
        <v>松房ゆかり</v>
      </c>
      <c r="S30" s="348" t="s">
        <v>4</v>
      </c>
      <c r="T30" s="346" t="s">
        <v>5</v>
      </c>
      <c r="U30" s="346" t="s">
        <v>6</v>
      </c>
      <c r="V30" s="346" t="s">
        <v>7</v>
      </c>
      <c r="W30" s="379" t="s">
        <v>8</v>
      </c>
      <c r="X30" s="92"/>
      <c r="Y30" s="386"/>
      <c r="Z30" s="387"/>
      <c r="AA30" s="388"/>
      <c r="AB30" s="351" t="str">
        <f>I33</f>
        <v>山田晃司</v>
      </c>
      <c r="AC30" s="343" t="str">
        <f>I34</f>
        <v>岩本剛</v>
      </c>
      <c r="AD30" s="343" t="str">
        <f>I35</f>
        <v>白戸玲人</v>
      </c>
      <c r="AE30" s="343" t="str">
        <f>I36</f>
        <v>斎藤裕児</v>
      </c>
      <c r="AF30" s="343" t="str">
        <f>I37</f>
        <v>吉向翔平</v>
      </c>
      <c r="AG30" s="343" t="str">
        <f>I38</f>
        <v>長谷川進</v>
      </c>
      <c r="AH30" s="343" t="str">
        <f>I39</f>
        <v>白戸恭子</v>
      </c>
      <c r="AI30" s="382" t="s">
        <v>4</v>
      </c>
      <c r="AJ30" s="346" t="s">
        <v>5</v>
      </c>
      <c r="AK30" s="346" t="s">
        <v>6</v>
      </c>
      <c r="AL30" s="346" t="s">
        <v>7</v>
      </c>
      <c r="AM30" s="379" t="s">
        <v>8</v>
      </c>
      <c r="AN30" s="92"/>
      <c r="AO30" s="92"/>
    </row>
    <row r="31" spans="1:41" ht="22.5" customHeight="1" thickBot="1">
      <c r="A31" s="92"/>
      <c r="B31" s="402" t="s">
        <v>141</v>
      </c>
      <c r="C31" s="403"/>
      <c r="D31" s="105">
        <v>107</v>
      </c>
      <c r="E31" s="404" t="s">
        <v>156</v>
      </c>
      <c r="F31" s="403"/>
      <c r="G31" s="220">
        <v>106</v>
      </c>
      <c r="H31" s="106"/>
      <c r="I31" s="389"/>
      <c r="J31" s="390"/>
      <c r="K31" s="391"/>
      <c r="L31" s="352"/>
      <c r="M31" s="344"/>
      <c r="N31" s="344"/>
      <c r="O31" s="344"/>
      <c r="P31" s="344"/>
      <c r="Q31" s="344"/>
      <c r="R31" s="344"/>
      <c r="S31" s="349"/>
      <c r="T31" s="347"/>
      <c r="U31" s="347"/>
      <c r="V31" s="347"/>
      <c r="W31" s="380"/>
      <c r="X31" s="92"/>
      <c r="Y31" s="389"/>
      <c r="Z31" s="390"/>
      <c r="AA31" s="391"/>
      <c r="AB31" s="352"/>
      <c r="AC31" s="344"/>
      <c r="AD31" s="344"/>
      <c r="AE31" s="344"/>
      <c r="AF31" s="344"/>
      <c r="AG31" s="344"/>
      <c r="AH31" s="344"/>
      <c r="AI31" s="383"/>
      <c r="AJ31" s="347"/>
      <c r="AK31" s="347"/>
      <c r="AL31" s="347"/>
      <c r="AM31" s="380"/>
      <c r="AN31" s="92"/>
      <c r="AO31" s="92"/>
    </row>
    <row r="32" spans="1:41" ht="22.5" customHeight="1" thickBot="1">
      <c r="A32" s="92"/>
      <c r="B32" s="397" t="s">
        <v>139</v>
      </c>
      <c r="C32" s="398"/>
      <c r="D32" s="107">
        <v>115</v>
      </c>
      <c r="E32" s="399" t="s">
        <v>159</v>
      </c>
      <c r="F32" s="397"/>
      <c r="G32" s="222">
        <v>120</v>
      </c>
      <c r="H32" s="106"/>
      <c r="I32" s="392"/>
      <c r="J32" s="393"/>
      <c r="K32" s="394"/>
      <c r="L32" s="353"/>
      <c r="M32" s="345"/>
      <c r="N32" s="345"/>
      <c r="O32" s="345"/>
      <c r="P32" s="345"/>
      <c r="Q32" s="345"/>
      <c r="R32" s="345"/>
      <c r="S32" s="350"/>
      <c r="T32" s="347"/>
      <c r="U32" s="347"/>
      <c r="V32" s="385"/>
      <c r="W32" s="381"/>
      <c r="X32" s="92"/>
      <c r="Y32" s="392"/>
      <c r="Z32" s="393"/>
      <c r="AA32" s="394"/>
      <c r="AB32" s="353"/>
      <c r="AC32" s="345"/>
      <c r="AD32" s="345"/>
      <c r="AE32" s="345"/>
      <c r="AF32" s="345"/>
      <c r="AG32" s="345"/>
      <c r="AH32" s="345"/>
      <c r="AI32" s="384"/>
      <c r="AJ32" s="347"/>
      <c r="AK32" s="347"/>
      <c r="AL32" s="385"/>
      <c r="AM32" s="381"/>
      <c r="AN32" s="92"/>
      <c r="AO32" s="92"/>
    </row>
    <row r="33" spans="1:41" ht="22.5" customHeight="1" thickBot="1">
      <c r="A33" s="109"/>
      <c r="B33" s="397"/>
      <c r="C33" s="398"/>
      <c r="D33" s="107"/>
      <c r="E33" s="399" t="s">
        <v>156</v>
      </c>
      <c r="F33" s="398"/>
      <c r="G33" s="221">
        <v>116</v>
      </c>
      <c r="H33" s="92">
        <v>1</v>
      </c>
      <c r="I33" s="339" t="str">
        <f>'☆登録touroku'!C21</f>
        <v>山田晃司</v>
      </c>
      <c r="J33" s="340"/>
      <c r="K33" s="341"/>
      <c r="L33" s="111">
        <f>'▲成績表seiseki'!L33</f>
        <v>27</v>
      </c>
      <c r="M33" s="110" t="str">
        <f>'▲成績表seiseki'!M33</f>
        <v>W</v>
      </c>
      <c r="N33" s="110">
        <f>'▲成績表seiseki'!N33</f>
        <v>123</v>
      </c>
      <c r="O33" s="110" t="str">
        <f>'▲成績表seiseki'!O33</f>
        <v>W</v>
      </c>
      <c r="P33" s="110" t="str">
        <f>'▲成績表seiseki'!P33</f>
        <v>W</v>
      </c>
      <c r="Q33" s="110" t="str">
        <f>'▲成績表seiseki'!Q33</f>
        <v>W</v>
      </c>
      <c r="R33" s="110">
        <f>'▲成績表seiseki'!R33</f>
      </c>
      <c r="S33" s="111">
        <f>'▲成績表seiseki'!S33</f>
        <v>4</v>
      </c>
      <c r="T33" s="112">
        <f>'▲成績表seiseki'!T33</f>
        <v>2</v>
      </c>
      <c r="U33" s="112">
        <f>'▲成績表seiseki'!U33</f>
        <v>150</v>
      </c>
      <c r="V33" s="104">
        <f>'▲成績表seiseki'!V33</f>
        <v>312</v>
      </c>
      <c r="W33" s="211">
        <f>'▲成績表seiseki'!W33</f>
        <v>5</v>
      </c>
      <c r="X33" s="92">
        <v>1</v>
      </c>
      <c r="Y33" s="339" t="str">
        <f>'☆登録touroku'!E21</f>
        <v>杉本博章</v>
      </c>
      <c r="Z33" s="340"/>
      <c r="AA33" s="341"/>
      <c r="AB33" s="111" t="str">
        <f>'▲成績表seiseki'!AB33</f>
        <v>W</v>
      </c>
      <c r="AC33" s="110">
        <f>'▲成績表seiseki'!AC33</f>
      </c>
      <c r="AD33" s="110">
        <f>'▲成績表seiseki'!AD33</f>
        <v>151</v>
      </c>
      <c r="AE33" s="110" t="str">
        <f>'▲成績表seiseki'!AE33</f>
        <v>W</v>
      </c>
      <c r="AF33" s="110">
        <f>'▲成績表seiseki'!AF33</f>
        <v>32</v>
      </c>
      <c r="AG33" s="110">
        <f>'▲成績表seiseki'!AG33</f>
        <v>157</v>
      </c>
      <c r="AH33" s="110">
        <f>'▲成績表seiseki'!AH33</f>
        <v>151</v>
      </c>
      <c r="AI33" s="111">
        <f>'▲成績表seiseki'!AI33</f>
        <v>2</v>
      </c>
      <c r="AJ33" s="112">
        <f>'▲成績表seiseki'!AJ33</f>
        <v>4</v>
      </c>
      <c r="AK33" s="112">
        <f>'▲成績表seiseki'!AK33</f>
        <v>491</v>
      </c>
      <c r="AL33" s="104">
        <f>'▲成績表seiseki'!AL33</f>
        <v>175</v>
      </c>
      <c r="AM33" s="113">
        <f>'▲成績表seiseki'!AM33</f>
        <v>4</v>
      </c>
      <c r="AN33" s="109"/>
      <c r="AO33" s="92"/>
    </row>
    <row r="34" spans="1:41" ht="22.5" customHeight="1" thickBot="1">
      <c r="A34" s="109"/>
      <c r="B34" s="397"/>
      <c r="C34" s="398"/>
      <c r="D34" s="107"/>
      <c r="E34" s="399" t="s">
        <v>148</v>
      </c>
      <c r="F34" s="398"/>
      <c r="G34" s="108">
        <v>115</v>
      </c>
      <c r="H34" s="92">
        <v>2</v>
      </c>
      <c r="I34" s="333" t="str">
        <f>'☆登録touroku'!C22</f>
        <v>岩本剛</v>
      </c>
      <c r="J34" s="334"/>
      <c r="K34" s="335"/>
      <c r="L34" s="114">
        <f>'▲成績表seiseki'!L34</f>
      </c>
      <c r="M34" s="115" t="str">
        <f>'▲成績表seiseki'!M34</f>
        <v>W</v>
      </c>
      <c r="N34" s="115" t="str">
        <f>'▲成績表seiseki'!N34</f>
        <v>W</v>
      </c>
      <c r="O34" s="115" t="str">
        <f>'▲成績表seiseki'!O34</f>
        <v>W</v>
      </c>
      <c r="P34" s="115" t="str">
        <f>'▲成績表seiseki'!P34</f>
        <v>W</v>
      </c>
      <c r="Q34" s="115" t="str">
        <f>'▲成績表seiseki'!Q34</f>
        <v>W</v>
      </c>
      <c r="R34" s="115">
        <f>'▲成績表seiseki'!R34</f>
      </c>
      <c r="S34" s="114">
        <f>'▲成績表seiseki'!S34</f>
        <v>5</v>
      </c>
      <c r="T34" s="116">
        <f>'▲成績表seiseki'!T34</f>
        <v>0</v>
      </c>
      <c r="U34" s="116">
        <f>'▲成績表seiseki'!U34</f>
        <v>0</v>
      </c>
      <c r="V34" s="223">
        <f>'▲成績表seiseki'!V34</f>
        <v>619</v>
      </c>
      <c r="W34" s="225">
        <f>'▲成績表seiseki'!W34</f>
        <v>1</v>
      </c>
      <c r="X34" s="92">
        <v>2</v>
      </c>
      <c r="Y34" s="333" t="str">
        <f>'☆登録touroku'!E22</f>
        <v>和田宗一郎</v>
      </c>
      <c r="Z34" s="334"/>
      <c r="AA34" s="335"/>
      <c r="AB34" s="114">
        <f>'▲成績表seiseki'!AB34</f>
        <v>128</v>
      </c>
      <c r="AC34" s="115">
        <f>'▲成績表seiseki'!AC34</f>
        <v>126</v>
      </c>
      <c r="AD34" s="115">
        <f>'▲成績表seiseki'!AD34</f>
      </c>
      <c r="AE34" s="115">
        <f>'▲成績表seiseki'!AE34</f>
        <v>57</v>
      </c>
      <c r="AF34" s="115" t="str">
        <f>'▲成績表seiseki'!AF34</f>
        <v>W</v>
      </c>
      <c r="AG34" s="115" t="str">
        <f>'▲成績表seiseki'!AG34</f>
        <v>W</v>
      </c>
      <c r="AH34" s="115" t="str">
        <f>'▲成績表seiseki'!AH34</f>
        <v>W</v>
      </c>
      <c r="AI34" s="114">
        <f>'▲成績表seiseki'!AI34</f>
        <v>3</v>
      </c>
      <c r="AJ34" s="116">
        <f>'▲成績表seiseki'!AJ34</f>
        <v>3</v>
      </c>
      <c r="AK34" s="116">
        <f>'▲成績表seiseki'!AK34</f>
        <v>311</v>
      </c>
      <c r="AL34" s="116">
        <f>'▲成績表seiseki'!AL34</f>
        <v>293</v>
      </c>
      <c r="AM34" s="227">
        <f>'▲成績表seiseki'!AM34</f>
        <v>3</v>
      </c>
      <c r="AN34" s="109"/>
      <c r="AO34" s="92"/>
    </row>
    <row r="35" spans="1:41" ht="22.5" customHeight="1" thickBot="1">
      <c r="A35" s="109"/>
      <c r="B35" s="397"/>
      <c r="C35" s="398"/>
      <c r="D35" s="107"/>
      <c r="E35" s="399"/>
      <c r="F35" s="398"/>
      <c r="G35" s="108"/>
      <c r="H35" s="92">
        <v>3</v>
      </c>
      <c r="I35" s="333" t="str">
        <f>'☆登録touroku'!C23</f>
        <v>白戸玲人</v>
      </c>
      <c r="J35" s="334"/>
      <c r="K35" s="335"/>
      <c r="L35" s="114" t="str">
        <f>'▲成績表seiseki'!L35</f>
        <v>W</v>
      </c>
      <c r="M35" s="115">
        <f>'▲成績表seiseki'!M35</f>
      </c>
      <c r="N35" s="115">
        <f>'▲成績表seiseki'!N35</f>
        <v>15</v>
      </c>
      <c r="O35" s="115" t="str">
        <f>'▲成績表seiseki'!O35</f>
        <v>W</v>
      </c>
      <c r="P35" s="115">
        <f>'▲成績表seiseki'!P35</f>
        <v>149</v>
      </c>
      <c r="Q35" s="115" t="str">
        <f>'▲成績表seiseki'!Q35</f>
        <v>W</v>
      </c>
      <c r="R35" s="115" t="str">
        <f>'▲成績表seiseki'!R35</f>
        <v>W</v>
      </c>
      <c r="S35" s="114">
        <f>'▲成績表seiseki'!S35</f>
        <v>4</v>
      </c>
      <c r="T35" s="116">
        <f>'▲成績表seiseki'!T35</f>
        <v>2</v>
      </c>
      <c r="U35" s="116">
        <f>'▲成績表seiseki'!U35</f>
        <v>164</v>
      </c>
      <c r="V35" s="118">
        <f>'▲成績表seiseki'!V35</f>
        <v>468</v>
      </c>
      <c r="W35" s="224">
        <f>'▲成績表seiseki'!W35</f>
        <v>4</v>
      </c>
      <c r="X35" s="92">
        <v>3</v>
      </c>
      <c r="Y35" s="333" t="str">
        <f>'☆登録touroku'!E23</f>
        <v>末岡修</v>
      </c>
      <c r="Z35" s="334"/>
      <c r="AA35" s="335"/>
      <c r="AB35" s="114" t="str">
        <f>'▲成績表seiseki'!AB35</f>
        <v>W</v>
      </c>
      <c r="AC35" s="115">
        <f>'▲成績表seiseki'!AC35</f>
        <v>134</v>
      </c>
      <c r="AD35" s="115" t="str">
        <f>'▲成績表seiseki'!AD35</f>
        <v>W</v>
      </c>
      <c r="AE35" s="115">
        <f>'▲成績表seiseki'!AE35</f>
      </c>
      <c r="AF35" s="115">
        <f>'▲成績表seiseki'!AF35</f>
      </c>
      <c r="AG35" s="115" t="str">
        <f>'▲成績表seiseki'!AG35</f>
        <v>W</v>
      </c>
      <c r="AH35" s="115" t="str">
        <f>'▲成績表seiseki'!AH35</f>
        <v>W</v>
      </c>
      <c r="AI35" s="114">
        <f>'▲成績表seiseki'!AI35</f>
        <v>4</v>
      </c>
      <c r="AJ35" s="116">
        <f>'▲成績表seiseki'!AJ35</f>
        <v>1</v>
      </c>
      <c r="AK35" s="116">
        <f>'▲成績表seiseki'!AK35</f>
        <v>134</v>
      </c>
      <c r="AL35" s="226">
        <f>'▲成績表seiseki'!AL35</f>
        <v>190</v>
      </c>
      <c r="AM35" s="225">
        <f>'▲成績表seiseki'!AM35</f>
        <v>1</v>
      </c>
      <c r="AN35" s="109"/>
      <c r="AO35" s="92"/>
    </row>
    <row r="36" spans="1:41" ht="22.5" customHeight="1">
      <c r="A36" s="109"/>
      <c r="B36" s="397"/>
      <c r="C36" s="398"/>
      <c r="D36" s="107"/>
      <c r="E36" s="399"/>
      <c r="F36" s="398"/>
      <c r="G36" s="108"/>
      <c r="H36" s="92">
        <v>4</v>
      </c>
      <c r="I36" s="333" t="str">
        <f>'☆登録touroku'!C24</f>
        <v>斎藤裕児</v>
      </c>
      <c r="J36" s="334"/>
      <c r="K36" s="335"/>
      <c r="L36" s="114">
        <f>'▲成績表seiseki'!L36</f>
        <v>148</v>
      </c>
      <c r="M36" s="115" t="str">
        <f>'▲成績表seiseki'!M36</f>
        <v>W</v>
      </c>
      <c r="N36" s="115">
        <f>'▲成績表seiseki'!N36</f>
      </c>
      <c r="O36" s="115" t="str">
        <f>'▲成績表seiseki'!O36</f>
        <v>W</v>
      </c>
      <c r="P36" s="115" t="str">
        <f>'▲成績表seiseki'!P36</f>
        <v>W</v>
      </c>
      <c r="Q36" s="115" t="str">
        <f>'▲成績表seiseki'!Q36</f>
        <v>W</v>
      </c>
      <c r="R36" s="115">
        <f>'▲成績表seiseki'!R36</f>
        <v>59</v>
      </c>
      <c r="S36" s="114">
        <f>'▲成績表seiseki'!S36</f>
        <v>4</v>
      </c>
      <c r="T36" s="116">
        <f>'▲成績表seiseki'!T36</f>
        <v>2</v>
      </c>
      <c r="U36" s="116">
        <f>'▲成績表seiseki'!U36</f>
        <v>206.99999999999997</v>
      </c>
      <c r="V36" s="116">
        <f>'▲成績表seiseki'!V36</f>
        <v>403</v>
      </c>
      <c r="W36" s="117">
        <f>'▲成績表seiseki'!W36</f>
        <v>3</v>
      </c>
      <c r="X36" s="92">
        <v>4</v>
      </c>
      <c r="Y36" s="333" t="str">
        <f>'☆登録touroku'!E24</f>
        <v>中本雅大</v>
      </c>
      <c r="Z36" s="334"/>
      <c r="AA36" s="335"/>
      <c r="AB36" s="114">
        <f>'▲成績表seiseki'!AB36</f>
        <v>44</v>
      </c>
      <c r="AC36" s="115">
        <f>'▲成績表seiseki'!AC36</f>
        <v>95</v>
      </c>
      <c r="AD36" s="115">
        <f>'▲成績表seiseki'!AD36</f>
        <v>162</v>
      </c>
      <c r="AE36" s="115">
        <f>'▲成績表seiseki'!AE36</f>
        <v>145</v>
      </c>
      <c r="AF36" s="115">
        <f>'▲成績表seiseki'!AF36</f>
      </c>
      <c r="AG36" s="115">
        <f>'▲成績表seiseki'!AG36</f>
      </c>
      <c r="AH36" s="115">
        <f>'▲成績表seiseki'!AH36</f>
        <v>67</v>
      </c>
      <c r="AI36" s="114">
        <f>'▲成績表seiseki'!AI36</f>
        <v>0</v>
      </c>
      <c r="AJ36" s="116">
        <f>'▲成績表seiseki'!AJ36</f>
        <v>5</v>
      </c>
      <c r="AK36" s="116">
        <f>'▲成績表seiseki'!AK36</f>
        <v>513</v>
      </c>
      <c r="AL36" s="116">
        <f>'▲成績表seiseki'!AL36</f>
        <v>0</v>
      </c>
      <c r="AM36" s="224">
        <f>'▲成績表seiseki'!AM36</f>
        <v>6</v>
      </c>
      <c r="AN36" s="109"/>
      <c r="AO36" s="92"/>
    </row>
    <row r="37" spans="1:41" ht="22.5" customHeight="1">
      <c r="A37" s="109"/>
      <c r="B37" s="397"/>
      <c r="C37" s="398"/>
      <c r="D37" s="107"/>
      <c r="E37" s="399"/>
      <c r="F37" s="398"/>
      <c r="G37" s="108"/>
      <c r="H37" s="92">
        <v>5</v>
      </c>
      <c r="I37" s="333" t="str">
        <f>'☆登録touroku'!C25</f>
        <v>吉向翔平</v>
      </c>
      <c r="J37" s="334"/>
      <c r="K37" s="335"/>
      <c r="L37" s="114" t="str">
        <f>'▲成績表seiseki'!L37</f>
        <v>W</v>
      </c>
      <c r="M37" s="115">
        <f>'▲成績表seiseki'!M37</f>
        <v>71</v>
      </c>
      <c r="N37" s="115">
        <f>'▲成績表seiseki'!N37</f>
      </c>
      <c r="O37" s="115">
        <f>'▲成績表seiseki'!O37</f>
      </c>
      <c r="P37" s="115" t="str">
        <f>'▲成績表seiseki'!P37</f>
        <v>W</v>
      </c>
      <c r="Q37" s="115" t="str">
        <f>'▲成績表seiseki'!Q37</f>
        <v>W</v>
      </c>
      <c r="R37" s="115" t="str">
        <f>'▲成績表seiseki'!R37</f>
        <v>W</v>
      </c>
      <c r="S37" s="114">
        <f>'▲成績表seiseki'!S37</f>
        <v>4</v>
      </c>
      <c r="T37" s="116">
        <f>'▲成績表seiseki'!T37</f>
        <v>1</v>
      </c>
      <c r="U37" s="116">
        <f>'▲成績表seiseki'!U37</f>
        <v>71</v>
      </c>
      <c r="V37" s="116">
        <f>'▲成績表seiseki'!V37</f>
        <v>245</v>
      </c>
      <c r="W37" s="117">
        <f>'▲成績表seiseki'!W37</f>
        <v>2</v>
      </c>
      <c r="X37" s="92">
        <v>5</v>
      </c>
      <c r="Y37" s="333" t="str">
        <f>'☆登録touroku'!E25</f>
        <v>上村宏司</v>
      </c>
      <c r="Z37" s="334"/>
      <c r="AA37" s="335"/>
      <c r="AB37" s="114">
        <f>'▲成績表seiseki'!AB37</f>
        <v>56</v>
      </c>
      <c r="AC37" s="115">
        <f>'▲成績表seiseki'!AC37</f>
        <v>132</v>
      </c>
      <c r="AD37" s="115" t="str">
        <f>'▲成績表seiseki'!AD37</f>
        <v>W</v>
      </c>
      <c r="AE37" s="115">
        <f>'▲成績表seiseki'!AE37</f>
        <v>105</v>
      </c>
      <c r="AF37" s="115">
        <f>'▲成績表seiseki'!AF37</f>
        <v>51</v>
      </c>
      <c r="AG37" s="115">
        <f>'▲成績表seiseki'!AG37</f>
      </c>
      <c r="AH37" s="115" t="str">
        <f>'▲成績表seiseki'!AH37</f>
        <v>W</v>
      </c>
      <c r="AI37" s="114">
        <f>'▲成績表seiseki'!AI37</f>
        <v>2</v>
      </c>
      <c r="AJ37" s="116">
        <f>'▲成績表seiseki'!AJ37</f>
        <v>4</v>
      </c>
      <c r="AK37" s="116">
        <f>'▲成績表seiseki'!AK37</f>
        <v>344</v>
      </c>
      <c r="AL37" s="116">
        <f>'▲成績表seiseki'!AL37</f>
        <v>175</v>
      </c>
      <c r="AM37" s="117">
        <f>'▲成績表seiseki'!AM37</f>
        <v>5</v>
      </c>
      <c r="AN37" s="109"/>
      <c r="AO37" s="92"/>
    </row>
    <row r="38" spans="1:41" ht="22.5" customHeight="1">
      <c r="A38" s="109"/>
      <c r="B38" s="397"/>
      <c r="C38" s="398"/>
      <c r="D38" s="107"/>
      <c r="E38" s="399"/>
      <c r="F38" s="398"/>
      <c r="G38" s="108"/>
      <c r="H38" s="92">
        <v>6</v>
      </c>
      <c r="I38" s="333" t="str">
        <f>'☆登録touroku'!C26</f>
        <v>長谷川進</v>
      </c>
      <c r="J38" s="334"/>
      <c r="K38" s="335"/>
      <c r="L38" s="114" t="str">
        <f>'▲成績表seiseki'!L38</f>
        <v>W</v>
      </c>
      <c r="M38" s="115">
        <f>'▲成績表seiseki'!M38</f>
        <v>108</v>
      </c>
      <c r="N38" s="115">
        <f>'▲成績表seiseki'!N38</f>
        <v>41</v>
      </c>
      <c r="O38" s="115">
        <f>'▲成績表seiseki'!O38</f>
      </c>
      <c r="P38" s="115">
        <f>'▲成績表seiseki'!P38</f>
      </c>
      <c r="Q38" s="115" t="str">
        <f>'▲成績表seiseki'!Q38</f>
        <v>W</v>
      </c>
      <c r="R38" s="115">
        <f>'▲成績表seiseki'!R38</f>
        <v>76</v>
      </c>
      <c r="S38" s="114">
        <f>'▲成績表seiseki'!S38</f>
        <v>2</v>
      </c>
      <c r="T38" s="116">
        <f>'▲成績表seiseki'!T38</f>
        <v>3</v>
      </c>
      <c r="U38" s="116">
        <f>'▲成績表seiseki'!U38</f>
        <v>225</v>
      </c>
      <c r="V38" s="116">
        <f>'▲成績表seiseki'!V38</f>
        <v>171</v>
      </c>
      <c r="W38" s="117">
        <f>'▲成績表seiseki'!W38</f>
        <v>6</v>
      </c>
      <c r="X38" s="92">
        <v>6</v>
      </c>
      <c r="Y38" s="333" t="str">
        <f>'☆登録touroku'!E26</f>
        <v>辻本遼太</v>
      </c>
      <c r="Z38" s="334"/>
      <c r="AA38" s="335"/>
      <c r="AB38" s="114">
        <f>'▲成績表seiseki'!AB38</f>
        <v>84</v>
      </c>
      <c r="AC38" s="115">
        <f>'▲成績表seiseki'!AC38</f>
        <v>132</v>
      </c>
      <c r="AD38" s="115">
        <f>'▲成績表seiseki'!AD38</f>
        <v>23</v>
      </c>
      <c r="AE38" s="115">
        <f>'▲成績表seiseki'!AE38</f>
        <v>96</v>
      </c>
      <c r="AF38" s="115">
        <f>'▲成績表seiseki'!AF38</f>
        <v>68</v>
      </c>
      <c r="AG38" s="115">
        <f>'▲成績表seiseki'!AG38</f>
        <v>14</v>
      </c>
      <c r="AH38" s="115">
        <f>'▲成績表seiseki'!AH38</f>
      </c>
      <c r="AI38" s="114">
        <f>'▲成績表seiseki'!AI38</f>
        <v>0</v>
      </c>
      <c r="AJ38" s="116">
        <f>'▲成績表seiseki'!AJ38</f>
        <v>6</v>
      </c>
      <c r="AK38" s="116">
        <f>'▲成績表seiseki'!AK38</f>
        <v>417.00000000000006</v>
      </c>
      <c r="AL38" s="116">
        <f>'▲成績表seiseki'!AL38</f>
        <v>0</v>
      </c>
      <c r="AM38" s="117">
        <f>'▲成績表seiseki'!AM38</f>
        <v>7</v>
      </c>
      <c r="AN38" s="109"/>
      <c r="AO38" s="92"/>
    </row>
    <row r="39" spans="1:41" ht="22.5" customHeight="1">
      <c r="A39" s="109"/>
      <c r="B39" s="397"/>
      <c r="C39" s="398"/>
      <c r="D39" s="107"/>
      <c r="E39" s="399"/>
      <c r="F39" s="398"/>
      <c r="G39" s="108"/>
      <c r="H39" s="92">
        <v>7</v>
      </c>
      <c r="I39" s="336" t="str">
        <f>'☆登録touroku'!C27</f>
        <v>白戸恭子</v>
      </c>
      <c r="J39" s="337"/>
      <c r="K39" s="338"/>
      <c r="L39" s="96" t="str">
        <f>'▲成績表seiseki'!L39</f>
        <v>W</v>
      </c>
      <c r="M39" s="119">
        <f>'▲成績表seiseki'!M39</f>
        <v>114</v>
      </c>
      <c r="N39" s="119">
        <f>'▲成績表seiseki'!N39</f>
        <v>11</v>
      </c>
      <c r="O39" s="119" t="str">
        <f>'▲成績表seiseki'!O39</f>
        <v>W</v>
      </c>
      <c r="P39" s="119">
        <f>'▲成績表seiseki'!P39</f>
        <v>26</v>
      </c>
      <c r="Q39" s="119">
        <f>'▲成績表seiseki'!Q39</f>
      </c>
      <c r="R39" s="207">
        <f>'▲成績表seiseki'!R39</f>
        <v>54</v>
      </c>
      <c r="S39" s="96">
        <f>'▲成績表seiseki'!S39</f>
        <v>2</v>
      </c>
      <c r="T39" s="97">
        <f>'▲成績表seiseki'!T39</f>
        <v>4</v>
      </c>
      <c r="U39" s="97">
        <f>'▲成績表seiseki'!U39</f>
        <v>263.57142857142856</v>
      </c>
      <c r="V39" s="97">
        <f>'▲成績表seiseki'!V39</f>
        <v>218</v>
      </c>
      <c r="W39" s="98">
        <f>'▲成績表seiseki'!W39</f>
        <v>7</v>
      </c>
      <c r="X39" s="92">
        <v>7</v>
      </c>
      <c r="Y39" s="336" t="str">
        <f>'☆登録touroku'!E27</f>
        <v>松房ゆかり</v>
      </c>
      <c r="Z39" s="337"/>
      <c r="AA39" s="338"/>
      <c r="AB39" s="96">
        <f>'▲成績表seiseki'!AB39</f>
      </c>
      <c r="AC39" s="119">
        <f>'▲成績表seiseki'!AC39</f>
      </c>
      <c r="AD39" s="119">
        <f>'▲成績表seiseki'!AD39</f>
        <v>132</v>
      </c>
      <c r="AE39" s="119" t="str">
        <f>'▲成績表seiseki'!AE39</f>
        <v>W</v>
      </c>
      <c r="AF39" s="119">
        <f>'▲成績表seiseki'!AF39</f>
        <v>94</v>
      </c>
      <c r="AG39" s="119" t="str">
        <f>'▲成績表seiseki'!AG39</f>
        <v>W</v>
      </c>
      <c r="AH39" s="207" t="str">
        <f>'▲成績表seiseki'!AH39</f>
        <v>W</v>
      </c>
      <c r="AI39" s="96">
        <f>'▲成績表seiseki'!AI39</f>
        <v>3</v>
      </c>
      <c r="AJ39" s="97">
        <f>'▲成績表seiseki'!AJ39</f>
        <v>2</v>
      </c>
      <c r="AK39" s="97">
        <f>'▲成績表seiseki'!AK39</f>
        <v>290.57142857142856</v>
      </c>
      <c r="AL39" s="97">
        <f>'▲成績表seiseki'!AL39</f>
        <v>189</v>
      </c>
      <c r="AM39" s="98">
        <f>'▲成績表seiseki'!AM39</f>
        <v>2</v>
      </c>
      <c r="AN39" s="109"/>
      <c r="AO39" s="92"/>
    </row>
    <row r="40" spans="1:41" ht="22.5" customHeight="1">
      <c r="A40" s="109"/>
      <c r="B40" s="397"/>
      <c r="C40" s="398"/>
      <c r="D40" s="107"/>
      <c r="E40" s="399"/>
      <c r="F40" s="398"/>
      <c r="G40" s="108"/>
      <c r="H40" s="92"/>
      <c r="I40" s="92"/>
      <c r="J40" s="92"/>
      <c r="K40" s="92"/>
      <c r="L40" s="92"/>
      <c r="M40" s="92"/>
      <c r="N40" s="92"/>
      <c r="O40" s="92"/>
      <c r="P40" s="92"/>
      <c r="Q40" s="92"/>
      <c r="R40" s="92"/>
      <c r="S40" s="120">
        <f>IF(COUNTBLANK(S33:S39)=7,"",SUM(S33:S39))</f>
        <v>25</v>
      </c>
      <c r="T40" s="120">
        <f>IF(COUNTBLANK(T33:T39)=7,"",SUM(T33:T39))</f>
        <v>14</v>
      </c>
      <c r="U40" s="405">
        <f>IF(COUNTBLANK(U33:U39)=7,"",SUM(U33:U39))</f>
        <v>1080.5714285714284</v>
      </c>
      <c r="V40" s="405"/>
      <c r="W40" s="92"/>
      <c r="X40" s="92"/>
      <c r="Y40" s="92"/>
      <c r="Z40" s="92"/>
      <c r="AA40" s="92"/>
      <c r="AB40" s="92"/>
      <c r="AC40" s="92"/>
      <c r="AD40" s="92"/>
      <c r="AE40" s="92"/>
      <c r="AF40" s="92"/>
      <c r="AG40" s="92"/>
      <c r="AH40" s="92"/>
      <c r="AI40" s="120">
        <f>IF(COUNTBLANK(AI33:AI39)=7,"",SUM(AI33:AI39))</f>
        <v>14</v>
      </c>
      <c r="AJ40" s="120">
        <f>IF(COUNTBLANK(AJ33:AJ39)=7,"",SUM(AJ33:AJ39))</f>
        <v>25</v>
      </c>
      <c r="AK40" s="405">
        <f>IF(COUNTBLANK(AK33:AK39)=7,"",SUM(AK33:AK39))</f>
        <v>2500.5714285714284</v>
      </c>
      <c r="AL40" s="405"/>
      <c r="AM40" s="92"/>
      <c r="AN40" s="92"/>
      <c r="AO40" s="92"/>
    </row>
    <row r="41" spans="2:43" ht="22.5" customHeight="1">
      <c r="B41" s="397"/>
      <c r="C41" s="398"/>
      <c r="D41" s="107"/>
      <c r="E41" s="399"/>
      <c r="F41" s="398"/>
      <c r="G41" s="108"/>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row>
    <row r="42" ht="22.5" customHeight="1">
      <c r="AQ42" s="92"/>
    </row>
  </sheetData>
  <sheetProtection/>
  <mergeCells count="183">
    <mergeCell ref="U40:V40"/>
    <mergeCell ref="I38:K38"/>
    <mergeCell ref="I30:K32"/>
    <mergeCell ref="AI29:AK29"/>
    <mergeCell ref="AL29:AM29"/>
    <mergeCell ref="S20:S22"/>
    <mergeCell ref="O20:O22"/>
    <mergeCell ref="P20:P22"/>
    <mergeCell ref="I25:I27"/>
    <mergeCell ref="AC30:AC32"/>
    <mergeCell ref="B29:C29"/>
    <mergeCell ref="D29:E29"/>
    <mergeCell ref="AK40:AL40"/>
    <mergeCell ref="B41:C41"/>
    <mergeCell ref="E41:F41"/>
    <mergeCell ref="E38:F38"/>
    <mergeCell ref="B39:C39"/>
    <mergeCell ref="E39:F39"/>
    <mergeCell ref="B40:C40"/>
    <mergeCell ref="E40:F40"/>
    <mergeCell ref="E32:F32"/>
    <mergeCell ref="B33:C33"/>
    <mergeCell ref="E33:F33"/>
    <mergeCell ref="B34:C34"/>
    <mergeCell ref="E34:F34"/>
    <mergeCell ref="F29:G29"/>
    <mergeCell ref="B30:C30"/>
    <mergeCell ref="E30:F30"/>
    <mergeCell ref="B31:C31"/>
    <mergeCell ref="E31:F31"/>
    <mergeCell ref="X15:X17"/>
    <mergeCell ref="B35:C35"/>
    <mergeCell ref="B38:C38"/>
    <mergeCell ref="E35:F35"/>
    <mergeCell ref="B36:C36"/>
    <mergeCell ref="E36:F36"/>
    <mergeCell ref="B37:C37"/>
    <mergeCell ref="E37:F37"/>
    <mergeCell ref="M25:M27"/>
    <mergeCell ref="B32:C32"/>
    <mergeCell ref="N25:N27"/>
    <mergeCell ref="Q20:Q22"/>
    <mergeCell ref="R20:R22"/>
    <mergeCell ref="AB25:AB27"/>
    <mergeCell ref="O25:O27"/>
    <mergeCell ref="P25:P27"/>
    <mergeCell ref="V23:V24"/>
    <mergeCell ref="Z20:Z22"/>
    <mergeCell ref="W20:W22"/>
    <mergeCell ref="AB20:AB22"/>
    <mergeCell ref="B23:B24"/>
    <mergeCell ref="L23:L24"/>
    <mergeCell ref="I20:I22"/>
    <mergeCell ref="H20:H22"/>
    <mergeCell ref="C20:C22"/>
    <mergeCell ref="D20:D22"/>
    <mergeCell ref="F20:F22"/>
    <mergeCell ref="G20:G22"/>
    <mergeCell ref="E20:E22"/>
    <mergeCell ref="B6:J7"/>
    <mergeCell ref="K7:N7"/>
    <mergeCell ref="C25:C27"/>
    <mergeCell ref="D25:D27"/>
    <mergeCell ref="E25:E27"/>
    <mergeCell ref="F25:F27"/>
    <mergeCell ref="G25:G27"/>
    <mergeCell ref="B13:B14"/>
    <mergeCell ref="L13:L14"/>
    <mergeCell ref="H25:H27"/>
    <mergeCell ref="V30:V32"/>
    <mergeCell ref="AL30:AL32"/>
    <mergeCell ref="W30:W32"/>
    <mergeCell ref="AB30:AB32"/>
    <mergeCell ref="AD30:AD32"/>
    <mergeCell ref="AE30:AE32"/>
    <mergeCell ref="AF30:AF32"/>
    <mergeCell ref="AG30:AG32"/>
    <mergeCell ref="Y30:AA32"/>
    <mergeCell ref="W7:Z7"/>
    <mergeCell ref="Y25:Y27"/>
    <mergeCell ref="X20:X22"/>
    <mergeCell ref="AA20:AA22"/>
    <mergeCell ref="AC20:AC22"/>
    <mergeCell ref="AM30:AM32"/>
    <mergeCell ref="AH30:AH32"/>
    <mergeCell ref="AJ30:AJ32"/>
    <mergeCell ref="AI30:AI32"/>
    <mergeCell ref="AK30:AK32"/>
    <mergeCell ref="AB15:AB17"/>
    <mergeCell ref="AD7:AG7"/>
    <mergeCell ref="AJ15:AJ17"/>
    <mergeCell ref="AK15:AK17"/>
    <mergeCell ref="AK7:AO7"/>
    <mergeCell ref="AF13:AF14"/>
    <mergeCell ref="AM15:AM17"/>
    <mergeCell ref="AL15:AL17"/>
    <mergeCell ref="AI15:AI17"/>
    <mergeCell ref="AH15:AH17"/>
    <mergeCell ref="AC15:AC17"/>
    <mergeCell ref="AG15:AG17"/>
    <mergeCell ref="Q25:Q27"/>
    <mergeCell ref="R25:R27"/>
    <mergeCell ref="AC25:AC27"/>
    <mergeCell ref="Z25:Z27"/>
    <mergeCell ref="S25:S27"/>
    <mergeCell ref="W25:W27"/>
    <mergeCell ref="X25:X27"/>
    <mergeCell ref="AA25:AA27"/>
    <mergeCell ref="M20:M22"/>
    <mergeCell ref="N20:N22"/>
    <mergeCell ref="Y20:Y22"/>
    <mergeCell ref="AG10:AG12"/>
    <mergeCell ref="AH10:AH12"/>
    <mergeCell ref="M15:M17"/>
    <mergeCell ref="N15:N17"/>
    <mergeCell ref="O15:O17"/>
    <mergeCell ref="P15:P17"/>
    <mergeCell ref="AA15:AA17"/>
    <mergeCell ref="AB10:AB12"/>
    <mergeCell ref="AK10:AK12"/>
    <mergeCell ref="AL10:AL12"/>
    <mergeCell ref="AJ10:AJ12"/>
    <mergeCell ref="AM10:AM12"/>
    <mergeCell ref="AI10:AI12"/>
    <mergeCell ref="S15:S17"/>
    <mergeCell ref="W10:W12"/>
    <mergeCell ref="X10:X12"/>
    <mergeCell ref="Y10:Y12"/>
    <mergeCell ref="Z10:Z12"/>
    <mergeCell ref="AA10:AA12"/>
    <mergeCell ref="V13:V14"/>
    <mergeCell ref="Y15:Y17"/>
    <mergeCell ref="Z15:Z17"/>
    <mergeCell ref="W15:W17"/>
    <mergeCell ref="C15:C17"/>
    <mergeCell ref="D15:D17"/>
    <mergeCell ref="E15:E17"/>
    <mergeCell ref="F15:F17"/>
    <mergeCell ref="C10:C12"/>
    <mergeCell ref="AC10:AC12"/>
    <mergeCell ref="Q15:Q17"/>
    <mergeCell ref="R15:R17"/>
    <mergeCell ref="O10:O12"/>
    <mergeCell ref="P10:P12"/>
    <mergeCell ref="D10:D12"/>
    <mergeCell ref="E10:E12"/>
    <mergeCell ref="F10:F12"/>
    <mergeCell ref="P30:P32"/>
    <mergeCell ref="R30:R32"/>
    <mergeCell ref="Q30:Q32"/>
    <mergeCell ref="G10:G12"/>
    <mergeCell ref="H10:H12"/>
    <mergeCell ref="I10:I12"/>
    <mergeCell ref="H15:H17"/>
    <mergeCell ref="M10:M12"/>
    <mergeCell ref="N10:N12"/>
    <mergeCell ref="G15:G17"/>
    <mergeCell ref="L30:L32"/>
    <mergeCell ref="M30:M32"/>
    <mergeCell ref="S29:U29"/>
    <mergeCell ref="I15:I17"/>
    <mergeCell ref="S10:S12"/>
    <mergeCell ref="Q10:Q12"/>
    <mergeCell ref="R10:R12"/>
    <mergeCell ref="I33:K33"/>
    <mergeCell ref="Y33:AA33"/>
    <mergeCell ref="I34:K34"/>
    <mergeCell ref="Y34:AA34"/>
    <mergeCell ref="V29:W29"/>
    <mergeCell ref="N30:N32"/>
    <mergeCell ref="O30:O32"/>
    <mergeCell ref="T30:T32"/>
    <mergeCell ref="U30:U32"/>
    <mergeCell ref="S30:S32"/>
    <mergeCell ref="Y38:AA38"/>
    <mergeCell ref="I39:K39"/>
    <mergeCell ref="Y39:AA39"/>
    <mergeCell ref="I35:K35"/>
    <mergeCell ref="Y35:AA35"/>
    <mergeCell ref="I36:K36"/>
    <mergeCell ref="Y36:AA36"/>
    <mergeCell ref="I37:K37"/>
    <mergeCell ref="Y37:AA37"/>
  </mergeCells>
  <dataValidations count="2">
    <dataValidation type="list" allowBlank="1" showInputMessage="1" showErrorMessage="1" sqref="B31:B41">
      <formula1>チームA</formula1>
    </dataValidation>
    <dataValidation type="list" allowBlank="1" showInputMessage="1" showErrorMessage="1" sqref="E31:E41">
      <formula1>チームB</formula1>
    </dataValidation>
  </dataValidations>
  <printOptions horizontalCentered="1" verticalCentered="1"/>
  <pageMargins left="0.1968503937007874" right="0.1968503937007874" top="0.5118110236220472" bottom="0.2755905511811024" header="0.3937007874015748" footer="0.11811023622047245"/>
  <pageSetup fitToHeight="1"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tomoyuki ohshima</dc:creator>
  <cp:keywords/>
  <dc:description/>
  <cp:lastModifiedBy>reinin</cp:lastModifiedBy>
  <cp:lastPrinted>2018-10-21T07:42:50Z</cp:lastPrinted>
  <dcterms:created xsi:type="dcterms:W3CDTF">2000-05-20T17:49:33Z</dcterms:created>
  <dcterms:modified xsi:type="dcterms:W3CDTF">2018-10-21T07:44:18Z</dcterms:modified>
  <cp:category/>
  <cp:version/>
  <cp:contentType/>
  <cp:contentStatus/>
</cp:coreProperties>
</file>